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40" yWindow="315" windowWidth="9630" windowHeight="12165" activeTab="0"/>
  </bookViews>
  <sheets>
    <sheet name="input stability" sheetId="1" r:id="rId1"/>
    <sheet name="input stability help" sheetId="2" r:id="rId2"/>
  </sheets>
  <definedNames>
    <definedName name="_xlnm.Print_Area" localSheetId="0">'input stability'!$A$1:$S$66</definedName>
    <definedName name="_xlnm.Print_Area" localSheetId="1">'input stability help'!$A$1:$S$61</definedName>
  </definedNames>
  <calcPr fullCalcOnLoad="1"/>
</workbook>
</file>

<file path=xl/sharedStrings.xml><?xml version="1.0" encoding="utf-8"?>
<sst xmlns="http://schemas.openxmlformats.org/spreadsheetml/2006/main" count="123" uniqueCount="112">
  <si>
    <t>W</t>
  </si>
  <si>
    <t>Ω</t>
  </si>
  <si>
    <t>ŋ</t>
  </si>
  <si>
    <t>Calculation</t>
  </si>
  <si>
    <t>http://www.synqor.com/documents/appnotes/appnt_System_Instability.pdf</t>
  </si>
  <si>
    <t>Stability Constraints</t>
  </si>
  <si>
    <t>Each stability constraint is tested separately.  If the constraint is met, the block turns green</t>
  </si>
  <si>
    <t>Ω of ESR</t>
  </si>
  <si>
    <t>Converter Parameters: Please enter your data in the yellow boxes</t>
  </si>
  <si>
    <t>C</t>
  </si>
  <si>
    <t>Po</t>
  </si>
  <si>
    <t>Vin(min)</t>
  </si>
  <si>
    <t>Input System Stability Calculator</t>
  </si>
  <si>
    <t xml:space="preserve"> </t>
  </si>
  <si>
    <t>NOT be small compared to the converter's internal capacitors.</t>
  </si>
  <si>
    <t>ratio needs to be greater than 3</t>
  </si>
  <si>
    <t>ratio needs to be greater than 9</t>
  </si>
  <si>
    <t>ratio needs to be less than 0.33</t>
  </si>
  <si>
    <t xml:space="preserve">Stability Constraints:  </t>
  </si>
  <si>
    <t>Equation</t>
  </si>
  <si>
    <t>ratio needs to be greater than 5</t>
  </si>
  <si>
    <t>If a ceramic capacitor is to be placed directly across the input of the converter, the value of the capacitance should</t>
  </si>
  <si>
    <t xml:space="preserve">* Read more about the basis of this work in the applications note from SynQor here:  </t>
  </si>
  <si>
    <t xml:space="preserve">http://www.synqor.com/documents/appnotes/appnt_System_Instability.pdf </t>
  </si>
  <si>
    <t xml:space="preserve">SynQor Worldwide Headquarters: 155 Swanson Road Boxborough, MA 01719-1316 U.S.A. Phone: 978-849-0600  </t>
  </si>
  <si>
    <t>Results from this spreadsheet are valid based on the assumptions made in the underlying technical paper on input system instability.  Actual system behavior may vary from these results.</t>
  </si>
  <si>
    <t>This tool will help you determine proper component values for the input filter to avoid the phenomenon called "input system instability".</t>
  </si>
  <si>
    <t>Calculations are performed to see if the input impedance is such that the system will be adequately stable or not.  The keys are the four inequalities shown above (Equations 1, 2, 3 and 4).</t>
  </si>
  <si>
    <t>A switching power converter provides a constant output voltage.  This in turn causes the power delivered to the load, and therefore the power drawn from the converter's input, to be independent of the converter's input voltage.  The result is that as the converter's input voltage incrementally varies around an operating point, the input current drawn by the converter will also vary to maintain a constant input power level.   As the input voltage rises, the input current falls.  Or, in other words, a positive incremental input voltage results in a negative incremental input current.  In this manner the converter's input acts, incrementally, as a negative resistor.  This negative resistor will interact with the input filter's inductors and capacitors and cause system instability if it is not addressed.  The solution is to add a positive resistor to the input filter, and to make sure all of the components of the input filter have the correct relationship such that the effect of the converter's negative incremental resistor is overcome.  The purpose of this tool is to determine if your filter component values satisfy the required relationships.</t>
  </si>
  <si>
    <t>Model of the filter components and converter characteristics we will deal with here.</t>
  </si>
  <si>
    <t xml:space="preserve">         Ratio</t>
  </si>
  <si>
    <r>
      <t>From these, we calculate the worst case absolute value of the negative resistance |R</t>
    </r>
    <r>
      <rPr>
        <b/>
        <sz val="11"/>
        <color indexed="8"/>
        <rFont val="Arial"/>
        <family val="2"/>
      </rPr>
      <t>N|.</t>
    </r>
  </si>
  <si>
    <t>QMS 068-0000001                                                                                                                                              E-mail: info@synqor.com</t>
  </si>
  <si>
    <t>Notes:</t>
  </si>
  <si>
    <t>Lfilter</t>
  </si>
  <si>
    <r>
      <rPr>
        <b/>
        <sz val="11"/>
        <color indexed="8"/>
        <rFont val="Calibri"/>
        <family val="2"/>
      </rPr>
      <t>Ω</t>
    </r>
    <r>
      <rPr>
        <b/>
        <sz val="11"/>
        <color indexed="8"/>
        <rFont val="Arial"/>
        <family val="2"/>
      </rPr>
      <t xml:space="preserve">    and more than</t>
    </r>
  </si>
  <si>
    <t>We will later overcome the effects of this negative resistor using the ESR of a large bulk capacitor.</t>
  </si>
  <si>
    <r>
      <t xml:space="preserve">%  </t>
    </r>
    <r>
      <rPr>
        <sz val="11"/>
        <color indexed="8"/>
        <rFont val="Arial"/>
        <family val="2"/>
      </rPr>
      <t xml:space="preserve"> (between 1 and 100)  from the datasheet</t>
    </r>
  </si>
  <si>
    <t>the converter's input voltage level, or it is the minimum value of the datasheet input shutoff (UVLO) voltage.</t>
  </si>
  <si>
    <t>Below are the key variables and some helpful explanations:  (The explanations are given in terms of a single converter, but it is sometimes useful to use the aggregate values of</t>
  </si>
  <si>
    <t>more than one converter if they share an input filter or other significant source impedance.  The resulting capacitance and ESR would be the total for all the inputs considered.)</t>
  </si>
  <si>
    <t xml:space="preserve"> as aggregating the values of all the converters takes this into account.</t>
  </si>
  <si>
    <t>3. When multiple converters are connected to a common filter or source inductance, use one of the following techniques to scale the source impedance:</t>
  </si>
  <si>
    <t>a)</t>
  </si>
  <si>
    <t>b)</t>
  </si>
  <si>
    <r>
      <rPr>
        <sz val="11"/>
        <rFont val="Arial"/>
        <family val="2"/>
      </rPr>
      <t>Enter</t>
    </r>
    <r>
      <rPr>
        <b/>
        <sz val="11"/>
        <color indexed="30"/>
        <rFont val="Arial"/>
        <family val="2"/>
      </rPr>
      <t xml:space="preserve"> </t>
    </r>
    <r>
      <rPr>
        <b/>
        <sz val="12"/>
        <color indexed="30"/>
        <rFont val="Arial"/>
        <family val="2"/>
      </rPr>
      <t>f</t>
    </r>
    <r>
      <rPr>
        <b/>
        <sz val="11"/>
        <color indexed="30"/>
        <rFont val="Arial"/>
        <family val="2"/>
      </rPr>
      <t>co</t>
    </r>
  </si>
  <si>
    <r>
      <t xml:space="preserve">kHz, </t>
    </r>
    <r>
      <rPr>
        <b/>
        <sz val="11"/>
        <color indexed="30"/>
        <rFont val="Arial"/>
        <family val="2"/>
      </rPr>
      <t>Ceq =</t>
    </r>
  </si>
  <si>
    <r>
      <t xml:space="preserve">to the left of the </t>
    </r>
    <r>
      <rPr>
        <b/>
        <sz val="12"/>
        <color indexed="30"/>
        <rFont val="Arial"/>
        <family val="2"/>
      </rPr>
      <t>fco</t>
    </r>
    <r>
      <rPr>
        <sz val="12"/>
        <rFont val="Arial"/>
        <family val="2"/>
      </rPr>
      <t xml:space="preserve"> entry cell for </t>
    </r>
    <r>
      <rPr>
        <b/>
        <sz val="12"/>
        <color indexed="30"/>
        <rFont val="Arial"/>
        <family val="2"/>
      </rPr>
      <t>Ceq</t>
    </r>
    <r>
      <rPr>
        <sz val="12"/>
        <rFont val="Arial"/>
        <family val="2"/>
      </rPr>
      <t xml:space="preserve"> to be calculated and used in the Calculator instead of the entry for C.</t>
    </r>
  </si>
  <si>
    <r>
      <t>this. By entering the frequency at which the input impedance reaches minus 3 dB (</t>
    </r>
    <r>
      <rPr>
        <b/>
        <sz val="13"/>
        <color indexed="30"/>
        <rFont val="Arial"/>
        <family val="2"/>
      </rPr>
      <t>f</t>
    </r>
    <r>
      <rPr>
        <b/>
        <sz val="12"/>
        <color indexed="30"/>
        <rFont val="Arial"/>
        <family val="2"/>
      </rPr>
      <t>co</t>
    </r>
    <r>
      <rPr>
        <b/>
        <sz val="12"/>
        <color indexed="30"/>
        <rFont val="Arial"/>
        <family val="2"/>
      </rPr>
      <t xml:space="preserve"> </t>
    </r>
    <r>
      <rPr>
        <sz val="12"/>
        <rFont val="Arial"/>
        <family val="2"/>
      </rPr>
      <t xml:space="preserve">@ 0.707 x |Rn|), the Calculator can compute an equivalent value of </t>
    </r>
    <r>
      <rPr>
        <b/>
        <sz val="12"/>
        <color indexed="30"/>
        <rFont val="Arial"/>
        <family val="2"/>
      </rPr>
      <t>Ceq</t>
    </r>
    <r>
      <rPr>
        <sz val="12"/>
        <rFont val="Arial"/>
        <family val="2"/>
      </rPr>
      <t>. You must check the box</t>
    </r>
  </si>
  <si>
    <t>converters being supplied through the shared source inductance.</t>
  </si>
  <si>
    <t xml:space="preserve">If the input stability being analyzed is on a per converter basis, then the upstream inductance must be multiplied by the number of </t>
  </si>
  <si>
    <t xml:space="preserve">If the input stability is being analyzed as an aggregate of multiple converters, then the upstream inductance should not be scaled, </t>
  </si>
  <si>
    <t>______________________________________________________________________________________________________________________________________________________________________________________________________</t>
  </si>
  <si>
    <t xml:space="preserve">Help using this calculator tool:  </t>
  </si>
  <si>
    <t xml:space="preserve">V </t>
  </si>
  <si>
    <t>We now look at the converter's input capacitance and any undamped ceramics that are present in the input filtering.</t>
  </si>
  <si>
    <t>Ccer</t>
  </si>
  <si>
    <r>
      <t xml:space="preserve">From SynQor Application Note PQ-00-05-1 </t>
    </r>
    <r>
      <rPr>
        <b/>
        <i/>
        <sz val="10"/>
        <color indexed="8"/>
        <rFont val="Arial"/>
        <family val="2"/>
      </rPr>
      <t>Input System Instability</t>
    </r>
  </si>
  <si>
    <r>
      <t xml:space="preserve">Enter the maximum output power </t>
    </r>
    <r>
      <rPr>
        <b/>
        <sz val="11"/>
        <color indexed="8"/>
        <rFont val="Arial"/>
        <family val="2"/>
      </rPr>
      <t>&gt;</t>
    </r>
  </si>
  <si>
    <r>
      <t xml:space="preserve">Enter the efficiency at above load </t>
    </r>
    <r>
      <rPr>
        <b/>
        <sz val="11"/>
        <color indexed="8"/>
        <rFont val="Arial"/>
        <family val="2"/>
      </rPr>
      <t>&gt;</t>
    </r>
  </si>
  <si>
    <r>
      <t>Enter the minimum turn-off input voltage</t>
    </r>
    <r>
      <rPr>
        <b/>
        <sz val="11"/>
        <color indexed="8"/>
        <rFont val="Arial"/>
        <family val="2"/>
      </rPr>
      <t xml:space="preserve"> &gt;</t>
    </r>
  </si>
  <si>
    <r>
      <t xml:space="preserve">Enter all differential inductance </t>
    </r>
    <r>
      <rPr>
        <b/>
        <sz val="11"/>
        <color indexed="8"/>
        <rFont val="Arial"/>
        <family val="2"/>
      </rPr>
      <t xml:space="preserve"> &gt;</t>
    </r>
  </si>
  <si>
    <r>
      <t>Calculated value of R</t>
    </r>
    <r>
      <rPr>
        <vertAlign val="subscript"/>
        <sz val="11"/>
        <color indexed="8"/>
        <rFont val="Arial"/>
        <family val="2"/>
      </rPr>
      <t>N</t>
    </r>
    <r>
      <rPr>
        <sz val="11"/>
        <color indexed="8"/>
        <rFont val="Arial"/>
        <family val="2"/>
      </rPr>
      <t xml:space="preserve"> </t>
    </r>
    <r>
      <rPr>
        <b/>
        <sz val="11"/>
        <color indexed="8"/>
        <rFont val="Calibri"/>
        <family val="2"/>
      </rPr>
      <t>&gt;</t>
    </r>
  </si>
  <si>
    <r>
      <t xml:space="preserve">C:  </t>
    </r>
    <r>
      <rPr>
        <sz val="12"/>
        <rFont val="Arial"/>
        <family val="2"/>
      </rPr>
      <t>Enter the total value of the input capacitance, internal to the converter. The datasheet provides this information. If more than one capacitor is present, use the sum of the</t>
    </r>
  </si>
  <si>
    <r>
      <t xml:space="preserve">Vin(min):  </t>
    </r>
    <r>
      <rPr>
        <sz val="12"/>
        <rFont val="Arial"/>
        <family val="2"/>
      </rPr>
      <t>Enter the minimum input voltage at which the converter is allowed to run. This is either a function of the application circuit, using the ON/OFF pin assertion relative to</t>
    </r>
  </si>
  <si>
    <r>
      <t xml:space="preserve">Po:  </t>
    </r>
    <r>
      <rPr>
        <sz val="12"/>
        <rFont val="Arial"/>
        <family val="2"/>
      </rPr>
      <t>Enter the maximum output power of your converter. If the maximum is not a function of the application, then use the converter's full output power rating.</t>
    </r>
  </si>
  <si>
    <r>
      <t xml:space="preserve">ŋ:  </t>
    </r>
    <r>
      <rPr>
        <sz val="12"/>
        <rFont val="Arial"/>
        <family val="2"/>
      </rPr>
      <t xml:space="preserve">Converter efficiency: Enter the converter efficiency at </t>
    </r>
    <r>
      <rPr>
        <b/>
        <sz val="12"/>
        <color indexed="30"/>
        <rFont val="Arial"/>
        <family val="2"/>
      </rPr>
      <t>Po</t>
    </r>
    <r>
      <rPr>
        <sz val="12"/>
        <rFont val="Arial"/>
        <family val="2"/>
      </rPr>
      <t xml:space="preserve"> and </t>
    </r>
    <r>
      <rPr>
        <b/>
        <sz val="12"/>
        <color indexed="30"/>
        <rFont val="Arial"/>
        <family val="2"/>
      </rPr>
      <t>Vin(min)</t>
    </r>
    <r>
      <rPr>
        <sz val="12"/>
        <rFont val="Arial"/>
        <family val="2"/>
      </rPr>
      <t>, from the respective datasheet.</t>
    </r>
  </si>
  <si>
    <t>to the converter input, without series resistors, add these to the Ccer total as well.</t>
  </si>
  <si>
    <t>capacitance is required, you must enter the parallel combination of the filter's damped capacitance, if any, plus any damped capacitors that are added by the application circuit after the filter.</t>
  </si>
  <si>
    <r>
      <t>The paralleling of unlike capacitors requires mathematically paralleling complex impedances and is a function of frequency. Capacitance and ESR values at  ~</t>
    </r>
    <r>
      <rPr>
        <sz val="13"/>
        <color indexed="8"/>
        <rFont val="Arial"/>
        <family val="2"/>
      </rPr>
      <t xml:space="preserve">f </t>
    </r>
    <r>
      <rPr>
        <sz val="12"/>
        <color indexed="8"/>
        <rFont val="Arial"/>
        <family val="2"/>
      </rPr>
      <t>= 2 kHz should be used</t>
    </r>
  </si>
  <si>
    <t>of acceptable ESR will widen. If application circuit capacitor specifications are provided, SynQor can provide assistance with the calculation of paralleling unlike capacitors.</t>
  </si>
  <si>
    <r>
      <t>R</t>
    </r>
    <r>
      <rPr>
        <b/>
        <vertAlign val="subscript"/>
        <sz val="12"/>
        <color indexed="30"/>
        <rFont val="Arial"/>
        <family val="2"/>
      </rPr>
      <t>N</t>
    </r>
  </si>
  <si>
    <r>
      <t xml:space="preserve">Stability testing criteria results </t>
    </r>
    <r>
      <rPr>
        <b/>
        <sz val="12"/>
        <color indexed="10"/>
        <rFont val="Arial"/>
        <family val="2"/>
      </rPr>
      <t xml:space="preserve"> </t>
    </r>
    <r>
      <rPr>
        <b/>
        <sz val="12"/>
        <color indexed="10"/>
        <rFont val="Arial"/>
        <family val="2"/>
      </rPr>
      <t>(Criteria failures turn boxes below red)</t>
    </r>
    <r>
      <rPr>
        <b/>
        <sz val="12"/>
        <color indexed="8"/>
        <rFont val="Arial"/>
        <family val="2"/>
      </rPr>
      <t>:</t>
    </r>
  </si>
  <si>
    <r>
      <t xml:space="preserve">1. </t>
    </r>
    <r>
      <rPr>
        <b/>
        <sz val="12"/>
        <color indexed="30"/>
        <rFont val="Arial"/>
        <family val="2"/>
      </rPr>
      <t>Lfilter</t>
    </r>
    <r>
      <rPr>
        <sz val="12"/>
        <color indexed="8"/>
        <rFont val="Arial"/>
        <family val="2"/>
      </rPr>
      <t xml:space="preserve"> =  Enter the differential inductance value of the filter.  Values for SynQor filter's are available upon request.</t>
    </r>
  </si>
  <si>
    <r>
      <t xml:space="preserve">capacitors. The </t>
    </r>
    <r>
      <rPr>
        <b/>
        <sz val="12"/>
        <color indexed="30"/>
        <rFont val="Arial"/>
        <family val="2"/>
      </rPr>
      <t>eq</t>
    </r>
    <r>
      <rPr>
        <sz val="12"/>
        <rFont val="Arial"/>
        <family val="2"/>
      </rPr>
      <t xml:space="preserve">uivalent value of C, </t>
    </r>
    <r>
      <rPr>
        <b/>
        <sz val="12"/>
        <color indexed="30"/>
        <rFont val="Arial"/>
        <family val="2"/>
      </rPr>
      <t>Ceq</t>
    </r>
    <r>
      <rPr>
        <sz val="12"/>
        <rFont val="Arial"/>
        <family val="2"/>
      </rPr>
      <t>, is more accurately determined if an input impedance graph of the converter is available; generally SynQor MCOTS and HI-REL datasheets provide</t>
    </r>
  </si>
  <si>
    <r>
      <rPr>
        <b/>
        <sz val="12"/>
        <color indexed="30"/>
        <rFont val="Arial"/>
        <family val="2"/>
      </rPr>
      <t>Ccer:</t>
    </r>
    <r>
      <rPr>
        <b/>
        <sz val="12"/>
        <rFont val="Arial"/>
        <family val="2"/>
      </rPr>
      <t xml:space="preserve">  </t>
    </r>
    <r>
      <rPr>
        <sz val="12"/>
        <rFont val="Arial"/>
        <family val="2"/>
      </rPr>
      <t xml:space="preserve">Add together all </t>
    </r>
    <r>
      <rPr>
        <b/>
        <sz val="12"/>
        <color indexed="30"/>
        <rFont val="Arial"/>
        <family val="2"/>
      </rPr>
      <t>cer</t>
    </r>
    <r>
      <rPr>
        <sz val="12"/>
        <rFont val="Arial"/>
        <family val="2"/>
      </rPr>
      <t>amic capacitors in your filter output that do not have added series damping resistors to determine the value to enter here. If you add additional ceramic capacitors</t>
    </r>
  </si>
  <si>
    <r>
      <t xml:space="preserve">capacitance and </t>
    </r>
    <r>
      <rPr>
        <b/>
        <sz val="12"/>
        <color indexed="30"/>
        <rFont val="Arial"/>
        <family val="2"/>
      </rPr>
      <t>ESR</t>
    </r>
    <r>
      <rPr>
        <sz val="12"/>
        <color indexed="8"/>
        <rFont val="Arial"/>
        <family val="2"/>
      </rPr>
      <t xml:space="preserve"> provided internally by an upstream SynQor filter module, the values are provided in the datasheet if applicable.  If the calculator suggests that additional damped</t>
    </r>
  </si>
  <si>
    <t>Ltotal</t>
  </si>
  <si>
    <r>
      <t xml:space="preserve">                     This value is rarely zero; use 1 </t>
    </r>
    <r>
      <rPr>
        <sz val="12"/>
        <color indexed="8"/>
        <rFont val="Calibri"/>
        <family val="2"/>
      </rPr>
      <t>µ</t>
    </r>
    <r>
      <rPr>
        <sz val="12"/>
        <color indexed="8"/>
        <rFont val="Arial"/>
        <family val="2"/>
      </rPr>
      <t>H as a minimum.</t>
    </r>
  </si>
  <si>
    <r>
      <t>{ For the aggregate approach, add all converter output powers (</t>
    </r>
    <r>
      <rPr>
        <b/>
        <sz val="12"/>
        <color indexed="30"/>
        <rFont val="Arial"/>
        <family val="2"/>
      </rPr>
      <t>Po</t>
    </r>
    <r>
      <rPr>
        <sz val="12"/>
        <color indexed="8"/>
        <rFont val="Arial"/>
        <family val="2"/>
      </rPr>
      <t>), average all efficiencies (</t>
    </r>
    <r>
      <rPr>
        <b/>
        <sz val="12"/>
        <color indexed="30"/>
        <rFont val="Arial"/>
        <family val="2"/>
      </rPr>
      <t>ŋ</t>
    </r>
    <r>
      <rPr>
        <sz val="12"/>
        <color indexed="8"/>
        <rFont val="Arial"/>
        <family val="2"/>
      </rPr>
      <t>), and add all ceramic capacitors (</t>
    </r>
    <r>
      <rPr>
        <b/>
        <sz val="12"/>
        <color indexed="30"/>
        <rFont val="Arial"/>
        <family val="2"/>
      </rPr>
      <t>C &amp; Ccer</t>
    </r>
    <r>
      <rPr>
        <sz val="12"/>
        <rFont val="Arial"/>
        <family val="2"/>
      </rPr>
      <t xml:space="preserve">) </t>
    </r>
    <r>
      <rPr>
        <sz val="12"/>
        <color indexed="8"/>
        <rFont val="Arial"/>
        <family val="2"/>
      </rPr>
      <t>}</t>
    </r>
  </si>
  <si>
    <r>
      <rPr>
        <b/>
        <sz val="12"/>
        <color indexed="30"/>
        <rFont val="Arial"/>
        <family val="2"/>
      </rPr>
      <t>Ltotal</t>
    </r>
    <r>
      <rPr>
        <b/>
        <sz val="12"/>
        <color indexed="8"/>
        <rFont val="Arial"/>
        <family val="2"/>
      </rPr>
      <t xml:space="preserve">:  </t>
    </r>
    <r>
      <rPr>
        <sz val="12"/>
        <color indexed="8"/>
        <rFont val="Arial"/>
        <family val="2"/>
      </rPr>
      <t>Enter the sum of the input filter's differential inductance plus any differential inductance between the filter and the power source.</t>
    </r>
  </si>
  <si>
    <r>
      <t xml:space="preserve">2. </t>
    </r>
    <r>
      <rPr>
        <b/>
        <sz val="12"/>
        <color indexed="30"/>
        <rFont val="Arial"/>
        <family val="2"/>
      </rPr>
      <t>Ldistribution</t>
    </r>
    <r>
      <rPr>
        <sz val="12"/>
        <color indexed="8"/>
        <rFont val="Arial"/>
        <family val="2"/>
      </rPr>
      <t xml:space="preserve"> =    Enter the total differential inductance value upstream from the filter, such as application circuit inductors and/or lengths of wire connections.</t>
    </r>
  </si>
  <si>
    <t>Ldistribution</t>
  </si>
  <si>
    <r>
      <rPr>
        <b/>
        <sz val="11"/>
        <rFont val="Arial"/>
        <family val="2"/>
      </rPr>
      <t>Enter X</t>
    </r>
    <r>
      <rPr>
        <b/>
        <sz val="11"/>
        <color indexed="30"/>
        <rFont val="Arial"/>
        <family val="2"/>
      </rPr>
      <t xml:space="preserve"> = </t>
    </r>
    <r>
      <rPr>
        <sz val="11"/>
        <rFont val="Arial"/>
        <family val="2"/>
      </rPr>
      <t>to use</t>
    </r>
    <r>
      <rPr>
        <b/>
        <sz val="11"/>
        <color indexed="30"/>
        <rFont val="Arial"/>
        <family val="2"/>
      </rPr>
      <t xml:space="preserve"> </t>
    </r>
    <r>
      <rPr>
        <sz val="11"/>
        <rFont val="Arial"/>
        <family val="2"/>
      </rPr>
      <t>input</t>
    </r>
  </si>
  <si>
    <t>impedance graph</t>
  </si>
  <si>
    <r>
      <t xml:space="preserve">Enter sum of converter input capacitors </t>
    </r>
    <r>
      <rPr>
        <b/>
        <sz val="11"/>
        <color indexed="8"/>
        <rFont val="Arial"/>
        <family val="2"/>
      </rPr>
      <t>&gt;</t>
    </r>
  </si>
  <si>
    <r>
      <t xml:space="preserve">Enter sum of external ceramic caps </t>
    </r>
    <r>
      <rPr>
        <b/>
        <sz val="11"/>
        <color indexed="8"/>
        <rFont val="Arial"/>
        <family val="2"/>
      </rPr>
      <t>&gt;</t>
    </r>
  </si>
  <si>
    <t>* help on Sheet 2</t>
  </si>
  <si>
    <r>
      <t xml:space="preserve">as the Calculator entries. The Calculator recalculates the required </t>
    </r>
    <r>
      <rPr>
        <b/>
        <sz val="12"/>
        <color indexed="30"/>
        <rFont val="Arial"/>
        <family val="2"/>
      </rPr>
      <t>ESR</t>
    </r>
    <r>
      <rPr>
        <sz val="12"/>
        <rFont val="Arial"/>
        <family val="2"/>
      </rPr>
      <t xml:space="preserve"> range based upon the total value of </t>
    </r>
    <r>
      <rPr>
        <b/>
        <sz val="12"/>
        <color indexed="30"/>
        <rFont val="Arial"/>
        <family val="2"/>
      </rPr>
      <t>Cbulk</t>
    </r>
    <r>
      <rPr>
        <sz val="12"/>
        <rFont val="Arial"/>
        <family val="2"/>
      </rPr>
      <t xml:space="preserve"> entered. As you increase the amount of capacitance the range of values</t>
    </r>
  </si>
  <si>
    <t>Increase Cbulk to widen ESR range</t>
  </si>
  <si>
    <t>Rp&lt;|Rn|*(1+C/Cbulk)</t>
  </si>
  <si>
    <r>
      <rPr>
        <b/>
        <sz val="12"/>
        <color indexed="30"/>
        <rFont val="Arial"/>
        <family val="2"/>
      </rPr>
      <t>ESR:</t>
    </r>
    <r>
      <rPr>
        <b/>
        <sz val="12"/>
        <color indexed="10"/>
        <rFont val="Arial"/>
        <family val="2"/>
      </rPr>
      <t xml:space="preserve">  </t>
    </r>
    <r>
      <rPr>
        <sz val="12"/>
        <rFont val="Arial"/>
        <family val="2"/>
      </rPr>
      <t xml:space="preserve">This is the equivalent series resistance range required of the total </t>
    </r>
    <r>
      <rPr>
        <b/>
        <sz val="12"/>
        <color indexed="30"/>
        <rFont val="Arial"/>
        <family val="2"/>
      </rPr>
      <t>Cbulk</t>
    </r>
    <r>
      <rPr>
        <sz val="12"/>
        <rFont val="Arial"/>
        <family val="2"/>
      </rPr>
      <t xml:space="preserve"> capacitance.  This calculator uses factors that make selecting capacitors with exact values unnecessary.</t>
    </r>
  </si>
  <si>
    <t>Whenever any block is red, the converter may not be adequately stable and different values of Cbulk, Cbulk ESR, L or additional positive resistance will need to be chosen.</t>
  </si>
  <si>
    <r>
      <t xml:space="preserve">Enter the total </t>
    </r>
    <r>
      <rPr>
        <b/>
        <sz val="11"/>
        <color indexed="30"/>
        <rFont val="Arial"/>
        <family val="2"/>
      </rPr>
      <t xml:space="preserve">Cbulk </t>
    </r>
    <r>
      <rPr>
        <sz val="11"/>
        <rFont val="Arial"/>
        <family val="2"/>
      </rPr>
      <t xml:space="preserve">used </t>
    </r>
    <r>
      <rPr>
        <b/>
        <sz val="11"/>
        <color indexed="8"/>
        <rFont val="Arial"/>
        <family val="2"/>
      </rPr>
      <t>&gt;</t>
    </r>
  </si>
  <si>
    <r>
      <t xml:space="preserve">Enter the </t>
    </r>
    <r>
      <rPr>
        <b/>
        <sz val="11"/>
        <color indexed="30"/>
        <rFont val="Arial"/>
        <family val="2"/>
      </rPr>
      <t>ESR</t>
    </r>
    <r>
      <rPr>
        <sz val="11"/>
        <color indexed="8"/>
        <rFont val="Arial"/>
        <family val="2"/>
      </rPr>
      <t xml:space="preserve"> of the total </t>
    </r>
    <r>
      <rPr>
        <b/>
        <sz val="11"/>
        <color indexed="30"/>
        <rFont val="Arial"/>
        <family val="2"/>
      </rPr>
      <t xml:space="preserve">Cbulk </t>
    </r>
    <r>
      <rPr>
        <b/>
        <sz val="11"/>
        <rFont val="Arial"/>
        <family val="2"/>
      </rPr>
      <t>&gt;</t>
    </r>
  </si>
  <si>
    <r>
      <t xml:space="preserve">Calculated minimum </t>
    </r>
    <r>
      <rPr>
        <b/>
        <sz val="11"/>
        <color indexed="30"/>
        <rFont val="Arial"/>
        <family val="2"/>
      </rPr>
      <t>Cbulk</t>
    </r>
    <r>
      <rPr>
        <sz val="11"/>
        <color indexed="8"/>
        <rFont val="Arial"/>
        <family val="2"/>
      </rPr>
      <t xml:space="preserve">  </t>
    </r>
    <r>
      <rPr>
        <b/>
        <sz val="11"/>
        <color indexed="8"/>
        <rFont val="Calibri"/>
        <family val="2"/>
      </rPr>
      <t>&gt;</t>
    </r>
  </si>
  <si>
    <r>
      <t xml:space="preserve">tantalum, or it can be ceramic capacitance with an external series resistance added for </t>
    </r>
    <r>
      <rPr>
        <b/>
        <sz val="12"/>
        <color indexed="30"/>
        <rFont val="Arial"/>
        <family val="2"/>
      </rPr>
      <t>ESR</t>
    </r>
    <r>
      <rPr>
        <sz val="12"/>
        <color indexed="8"/>
        <rFont val="Arial"/>
        <family val="2"/>
      </rPr>
      <t xml:space="preserve">.  The stability criteria may be met by entering just the values of the damped </t>
    </r>
    <r>
      <rPr>
        <b/>
        <sz val="12"/>
        <color indexed="30"/>
        <rFont val="Arial"/>
        <family val="2"/>
      </rPr>
      <t>Cbulk</t>
    </r>
    <r>
      <rPr>
        <sz val="12"/>
        <color indexed="8"/>
        <rFont val="Arial"/>
        <family val="2"/>
      </rPr>
      <t xml:space="preserve"> </t>
    </r>
  </si>
  <si>
    <r>
      <rPr>
        <b/>
        <sz val="12"/>
        <color indexed="30"/>
        <rFont val="Arial"/>
        <family val="2"/>
      </rPr>
      <t>Cbulk</t>
    </r>
    <r>
      <rPr>
        <b/>
        <sz val="12"/>
        <color indexed="8"/>
        <rFont val="Arial"/>
        <family val="2"/>
      </rPr>
      <t xml:space="preserve">:  </t>
    </r>
    <r>
      <rPr>
        <sz val="12"/>
        <color indexed="8"/>
        <rFont val="Arial"/>
        <family val="2"/>
      </rPr>
      <t xml:space="preserve">Enter the total input bulk capacitance, and its necessary damping </t>
    </r>
    <r>
      <rPr>
        <b/>
        <sz val="12"/>
        <color indexed="30"/>
        <rFont val="Arial"/>
        <family val="2"/>
      </rPr>
      <t>ESR</t>
    </r>
    <r>
      <rPr>
        <sz val="12"/>
        <color indexed="8"/>
        <rFont val="Arial"/>
        <family val="2"/>
      </rPr>
      <t xml:space="preserve">.  It should either be relatively lossy capacitance, such as aluminum electrolytic or </t>
    </r>
  </si>
  <si>
    <r>
      <rPr>
        <b/>
        <sz val="11"/>
        <color indexed="8"/>
        <rFont val="Calibri"/>
        <family val="2"/>
      </rPr>
      <t>µ</t>
    </r>
    <r>
      <rPr>
        <b/>
        <sz val="11"/>
        <color indexed="8"/>
        <rFont val="Arial"/>
        <family val="2"/>
      </rPr>
      <t>F</t>
    </r>
  </si>
  <si>
    <t>µF   OR</t>
  </si>
  <si>
    <t>µF</t>
  </si>
  <si>
    <t>µH      +</t>
  </si>
  <si>
    <t>µF   with less than</t>
  </si>
  <si>
    <t xml:space="preserve">µH      = </t>
  </si>
  <si>
    <t>µH</t>
  </si>
  <si>
    <r>
      <t>Cbulk&gt;(C+C</t>
    </r>
    <r>
      <rPr>
        <vertAlign val="subscript"/>
        <sz val="11"/>
        <color indexed="8"/>
        <rFont val="Arial"/>
        <family val="2"/>
      </rPr>
      <t>ER</t>
    </r>
    <r>
      <rPr>
        <sz val="11"/>
        <color indexed="8"/>
        <rFont val="Arial"/>
        <family val="2"/>
      </rPr>
      <t>)</t>
    </r>
  </si>
  <si>
    <t>Rp&gt;L/(Cbulk*|Rn|)</t>
  </si>
  <si>
    <r>
      <t>|Rn|</t>
    </r>
    <r>
      <rPr>
        <vertAlign val="superscript"/>
        <sz val="11"/>
        <color indexed="8"/>
        <rFont val="Arial"/>
        <family val="2"/>
      </rPr>
      <t>2</t>
    </r>
    <r>
      <rPr>
        <sz val="11"/>
        <color indexed="8"/>
        <rFont val="Arial"/>
        <family val="2"/>
      </rPr>
      <t>&gt;L/(Cbulk+C)</t>
    </r>
  </si>
  <si>
    <t>Sheet 1, Rev. C</t>
  </si>
  <si>
    <t>Sheet 2, Rev. C</t>
  </si>
  <si>
    <t>µF  with approximately</t>
  </si>
  <si>
    <r>
      <t xml:space="preserve">                   </t>
    </r>
    <r>
      <rPr>
        <b/>
        <sz val="11"/>
        <color indexed="30"/>
        <rFont val="Arial"/>
        <family val="2"/>
      </rPr>
      <t>fco</t>
    </r>
    <r>
      <rPr>
        <sz val="11"/>
        <color indexed="8"/>
        <rFont val="Arial"/>
        <family val="2"/>
      </rPr>
      <t xml:space="preserve"> = Freq at which Zin decreases to 70.7% (1/√2)</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</si>
</sst>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0E+0"/>
    <numFmt numFmtId="175" formatCode="##0E+0"/>
    <numFmt numFmtId="176" formatCode="&quot;Yes&quot;;&quot;Yes&quot;;&quot;No&quot;"/>
    <numFmt numFmtId="177" formatCode="&quot;True&quot;;&quot;True&quot;;&quot;False&quot;"/>
    <numFmt numFmtId="178" formatCode="&quot;On&quot;;&quot;On&quot;;&quot;Off&quot;"/>
    <numFmt numFmtId="179" formatCode="[$€-2]\ #,##0.00_);[Red]\([$€-2]\ #,##0.00\)"/>
    <numFmt numFmtId="180" formatCode="0.000000"/>
    <numFmt numFmtId="181" formatCode="0.00000"/>
    <numFmt numFmtId="182" formatCode="0.0000"/>
    <numFmt numFmtId="183" formatCode="0.00000000"/>
    <numFmt numFmtId="184" formatCode="0.0000000"/>
    <numFmt numFmtId="185" formatCode="0.0000000000"/>
    <numFmt numFmtId="186" formatCode="0.000000000"/>
  </numFmts>
  <fonts count="92">
    <font>
      <sz val="10"/>
      <color theme="1"/>
      <name val="Arial"/>
      <family val="2"/>
    </font>
    <font>
      <sz val="10"/>
      <color indexed="8"/>
      <name val="Arial"/>
      <family val="2"/>
    </font>
    <font>
      <b/>
      <sz val="10"/>
      <name val="Arial"/>
      <family val="2"/>
    </font>
    <font>
      <sz val="10"/>
      <name val="Arial"/>
      <family val="2"/>
    </font>
    <font>
      <b/>
      <sz val="12"/>
      <color indexed="8"/>
      <name val="Arial"/>
      <family val="2"/>
    </font>
    <font>
      <sz val="11"/>
      <color indexed="8"/>
      <name val="Arial"/>
      <family val="2"/>
    </font>
    <font>
      <b/>
      <sz val="11"/>
      <color indexed="8"/>
      <name val="Arial"/>
      <family val="2"/>
    </font>
    <font>
      <sz val="12"/>
      <color indexed="8"/>
      <name val="Arial"/>
      <family val="2"/>
    </font>
    <font>
      <sz val="12"/>
      <name val="Arial"/>
      <family val="2"/>
    </font>
    <font>
      <b/>
      <sz val="12"/>
      <color indexed="30"/>
      <name val="Arial"/>
      <family val="2"/>
    </font>
    <font>
      <b/>
      <sz val="12"/>
      <name val="Arial"/>
      <family val="2"/>
    </font>
    <font>
      <sz val="11"/>
      <name val="Arial"/>
      <family val="2"/>
    </font>
    <font>
      <b/>
      <sz val="11"/>
      <color indexed="8"/>
      <name val="Calibri"/>
      <family val="2"/>
    </font>
    <font>
      <b/>
      <sz val="11"/>
      <name val="Arial"/>
      <family val="2"/>
    </font>
    <font>
      <b/>
      <sz val="12"/>
      <color indexed="10"/>
      <name val="Arial"/>
      <family val="2"/>
    </font>
    <font>
      <b/>
      <sz val="11"/>
      <color indexed="30"/>
      <name val="Arial"/>
      <family val="2"/>
    </font>
    <font>
      <sz val="13"/>
      <color indexed="8"/>
      <name val="Arial"/>
      <family val="2"/>
    </font>
    <font>
      <b/>
      <sz val="13"/>
      <color indexed="30"/>
      <name val="Arial"/>
      <family val="2"/>
    </font>
    <font>
      <sz val="12"/>
      <color indexed="8"/>
      <name val="Calibri"/>
      <family val="2"/>
    </font>
    <font>
      <b/>
      <i/>
      <sz val="10"/>
      <color indexed="8"/>
      <name val="Arial"/>
      <family val="2"/>
    </font>
    <font>
      <vertAlign val="subscript"/>
      <sz val="11"/>
      <color indexed="8"/>
      <name val="Arial"/>
      <family val="2"/>
    </font>
    <font>
      <b/>
      <vertAlign val="subscript"/>
      <sz val="12"/>
      <color indexed="30"/>
      <name val="Arial"/>
      <family val="2"/>
    </font>
    <font>
      <vertAlign val="superscrip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8"/>
      <name val="Arial"/>
      <family val="2"/>
    </font>
    <font>
      <sz val="9"/>
      <color indexed="56"/>
      <name val="Arial"/>
      <family val="2"/>
    </font>
    <font>
      <b/>
      <sz val="12"/>
      <color indexed="50"/>
      <name val="Arial"/>
      <family val="2"/>
    </font>
    <font>
      <b/>
      <sz val="11"/>
      <color indexed="10"/>
      <name val="Arial"/>
      <family val="2"/>
    </font>
    <font>
      <sz val="9"/>
      <color indexed="8"/>
      <name val="Arial"/>
      <family val="2"/>
    </font>
    <font>
      <b/>
      <sz val="16"/>
      <color indexed="8"/>
      <name val="Arial"/>
      <family val="2"/>
    </font>
    <font>
      <b/>
      <sz val="20"/>
      <color indexed="8"/>
      <name val="Arial"/>
      <family val="2"/>
    </font>
    <font>
      <u val="single"/>
      <sz val="10"/>
      <color indexed="10"/>
      <name val="Arial"/>
      <family val="2"/>
    </font>
    <font>
      <b/>
      <u val="single"/>
      <sz val="10"/>
      <color indexed="10"/>
      <name val="Arial"/>
      <family val="2"/>
    </font>
    <font>
      <i/>
      <sz val="11"/>
      <color indexed="8"/>
      <name val="Arial"/>
      <family val="2"/>
    </font>
    <font>
      <sz val="11"/>
      <color indexed="9"/>
      <name val="Arial"/>
      <family val="2"/>
    </font>
    <font>
      <u val="single"/>
      <sz val="12"/>
      <color indexed="12"/>
      <name val="Arial"/>
      <family val="2"/>
    </font>
    <font>
      <sz val="12"/>
      <color indexed="5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4"/>
      <color theme="1"/>
      <name val="Arial"/>
      <family val="2"/>
    </font>
    <font>
      <b/>
      <sz val="12"/>
      <color theme="1"/>
      <name val="Arial"/>
      <family val="2"/>
    </font>
    <font>
      <sz val="11"/>
      <color theme="1"/>
      <name val="Arial"/>
      <family val="2"/>
    </font>
    <font>
      <sz val="9"/>
      <color theme="3"/>
      <name val="Arial"/>
      <family val="2"/>
    </font>
    <font>
      <sz val="12"/>
      <color theme="1"/>
      <name val="Arial"/>
      <family val="2"/>
    </font>
    <font>
      <b/>
      <sz val="12"/>
      <color rgb="FF0070C0"/>
      <name val="Arial"/>
      <family val="2"/>
    </font>
    <font>
      <b/>
      <sz val="11"/>
      <color theme="1"/>
      <name val="Arial"/>
      <family val="2"/>
    </font>
    <font>
      <b/>
      <sz val="12"/>
      <color rgb="FF92D050"/>
      <name val="Arial"/>
      <family val="2"/>
    </font>
    <font>
      <b/>
      <sz val="11"/>
      <color rgb="FF0070C0"/>
      <name val="Arial"/>
      <family val="2"/>
    </font>
    <font>
      <b/>
      <sz val="11"/>
      <color rgb="FFFF0000"/>
      <name val="Arial"/>
      <family val="2"/>
    </font>
    <font>
      <sz val="9"/>
      <color theme="1"/>
      <name val="Arial"/>
      <family val="2"/>
    </font>
    <font>
      <b/>
      <sz val="16"/>
      <color theme="1"/>
      <name val="Arial"/>
      <family val="2"/>
    </font>
    <font>
      <b/>
      <sz val="20"/>
      <color theme="1"/>
      <name val="Arial"/>
      <family val="2"/>
    </font>
    <font>
      <u val="single"/>
      <sz val="10"/>
      <color rgb="FFFF0000"/>
      <name val="Arial"/>
      <family val="2"/>
    </font>
    <font>
      <b/>
      <u val="single"/>
      <sz val="10"/>
      <color rgb="FFFF0000"/>
      <name val="Arial"/>
      <family val="2"/>
    </font>
    <font>
      <b/>
      <sz val="12"/>
      <color rgb="FFFF0000"/>
      <name val="Arial"/>
      <family val="2"/>
    </font>
    <font>
      <i/>
      <sz val="11"/>
      <color theme="1"/>
      <name val="Arial"/>
      <family val="2"/>
    </font>
    <font>
      <sz val="11"/>
      <color theme="0"/>
      <name val="Arial"/>
      <family val="2"/>
    </font>
    <font>
      <u val="single"/>
      <sz val="12"/>
      <color theme="10"/>
      <name val="Arial"/>
      <family val="2"/>
    </font>
    <font>
      <sz val="12"/>
      <color theme="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rgb="FFFF0000"/>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color rgb="FFFF0000"/>
      </top>
      <bottom>
        <color indexed="63"/>
      </bottom>
    </border>
    <border>
      <left>
        <color indexed="63"/>
      </left>
      <right>
        <color indexed="63"/>
      </right>
      <top style="thin">
        <color rgb="FFFF0000"/>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49">
    <xf numFmtId="0" fontId="0" fillId="0" borderId="0" xfId="0" applyAlignment="1">
      <alignment/>
    </xf>
    <xf numFmtId="0" fontId="0" fillId="33" borderId="0" xfId="0" applyFill="1" applyAlignment="1" applyProtection="1">
      <alignment/>
      <protection/>
    </xf>
    <xf numFmtId="0" fontId="0" fillId="33" borderId="0" xfId="0" applyFill="1" applyAlignment="1" applyProtection="1">
      <alignment horizontal="center"/>
      <protection/>
    </xf>
    <xf numFmtId="0" fontId="0" fillId="0" borderId="0" xfId="0" applyAlignment="1" applyProtection="1">
      <alignment/>
      <protection/>
    </xf>
    <xf numFmtId="0" fontId="72" fillId="0" borderId="0" xfId="0" applyFont="1" applyAlignment="1" applyProtection="1">
      <alignment/>
      <protection/>
    </xf>
    <xf numFmtId="0" fontId="0" fillId="0" borderId="0" xfId="0" applyAlignment="1" applyProtection="1">
      <alignment horizontal="center"/>
      <protection/>
    </xf>
    <xf numFmtId="0" fontId="0" fillId="0" borderId="10" xfId="0" applyBorder="1" applyAlignment="1" applyProtection="1">
      <alignment/>
      <protection/>
    </xf>
    <xf numFmtId="0" fontId="0" fillId="0" borderId="10" xfId="0" applyBorder="1"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protection/>
    </xf>
    <xf numFmtId="0" fontId="70" fillId="0" borderId="0" xfId="0" applyFont="1" applyFill="1" applyAlignment="1" applyProtection="1">
      <alignment horizontal="left"/>
      <protection/>
    </xf>
    <xf numFmtId="0" fontId="72" fillId="0" borderId="0" xfId="0" applyFont="1" applyFill="1" applyAlignment="1" applyProtection="1">
      <alignment horizontal="left"/>
      <protection/>
    </xf>
    <xf numFmtId="0" fontId="70" fillId="0" borderId="0" xfId="0" applyFont="1" applyAlignment="1" applyProtection="1">
      <alignment/>
      <protection/>
    </xf>
    <xf numFmtId="0" fontId="2" fillId="0" borderId="0" xfId="0" applyFont="1" applyAlignment="1" applyProtection="1">
      <alignment horizontal="center"/>
      <protection/>
    </xf>
    <xf numFmtId="0" fontId="73" fillId="0" borderId="0" xfId="0" applyFont="1" applyAlignment="1" applyProtection="1">
      <alignment/>
      <protection/>
    </xf>
    <xf numFmtId="0" fontId="74" fillId="0" borderId="0" xfId="0" applyFont="1" applyAlignment="1" applyProtection="1">
      <alignment/>
      <protection/>
    </xf>
    <xf numFmtId="0" fontId="70" fillId="0" borderId="0" xfId="0" applyFont="1" applyAlignment="1" applyProtection="1">
      <alignment horizontal="center"/>
      <protection/>
    </xf>
    <xf numFmtId="0" fontId="2" fillId="0" borderId="0" xfId="0" applyFont="1" applyAlignment="1" applyProtection="1">
      <alignment/>
      <protection/>
    </xf>
    <xf numFmtId="0" fontId="2" fillId="0" borderId="0" xfId="0" applyFont="1" applyFill="1" applyAlignment="1" applyProtection="1">
      <alignment/>
      <protection/>
    </xf>
    <xf numFmtId="0" fontId="75" fillId="0" borderId="0" xfId="0" applyFont="1" applyAlignment="1" applyProtection="1">
      <alignment horizontal="left" wrapText="1"/>
      <protection/>
    </xf>
    <xf numFmtId="0" fontId="0" fillId="0" borderId="0" xfId="0" applyAlignment="1" applyProtection="1">
      <alignment/>
      <protection/>
    </xf>
    <xf numFmtId="0" fontId="70" fillId="0" borderId="0" xfId="0" applyFont="1" applyFill="1" applyAlignment="1" applyProtection="1">
      <alignment/>
      <protection/>
    </xf>
    <xf numFmtId="0" fontId="76" fillId="0" borderId="0" xfId="0" applyFont="1" applyAlignment="1" applyProtection="1">
      <alignment/>
      <protection/>
    </xf>
    <xf numFmtId="0" fontId="76" fillId="0" borderId="0" xfId="0" applyFont="1" applyAlignment="1" applyProtection="1">
      <alignment horizontal="center"/>
      <protection/>
    </xf>
    <xf numFmtId="0" fontId="73" fillId="0" borderId="0" xfId="0" applyFont="1" applyAlignment="1" applyProtection="1">
      <alignment horizontal="center"/>
      <protection/>
    </xf>
    <xf numFmtId="0" fontId="77" fillId="0" borderId="0" xfId="0" applyFont="1" applyAlignment="1" applyProtection="1">
      <alignment/>
      <protection/>
    </xf>
    <xf numFmtId="0" fontId="77" fillId="0" borderId="0" xfId="0" applyFont="1" applyAlignment="1" applyProtection="1">
      <alignment horizontal="left"/>
      <protection/>
    </xf>
    <xf numFmtId="0" fontId="8" fillId="0" borderId="0" xfId="0" applyFont="1" applyAlignment="1" applyProtection="1">
      <alignment/>
      <protection/>
    </xf>
    <xf numFmtId="0" fontId="78" fillId="0" borderId="0" xfId="0" applyFont="1" applyFill="1" applyAlignment="1" applyProtection="1">
      <alignment/>
      <protection/>
    </xf>
    <xf numFmtId="0" fontId="76" fillId="0" borderId="0" xfId="0" applyNumberFormat="1" applyFont="1" applyAlignment="1" applyProtection="1">
      <alignment/>
      <protection/>
    </xf>
    <xf numFmtId="0" fontId="76" fillId="0" borderId="0" xfId="0" applyNumberFormat="1" applyFont="1" applyAlignment="1" applyProtection="1">
      <alignment wrapText="1"/>
      <protection/>
    </xf>
    <xf numFmtId="0" fontId="76" fillId="0" borderId="0" xfId="0" applyFont="1" applyAlignment="1" applyProtection="1">
      <alignment/>
      <protection/>
    </xf>
    <xf numFmtId="0" fontId="79" fillId="34" borderId="0" xfId="0" applyFont="1" applyFill="1" applyAlignment="1" applyProtection="1">
      <alignment/>
      <protection/>
    </xf>
    <xf numFmtId="0" fontId="79" fillId="0" borderId="0" xfId="0" applyFont="1" applyFill="1" applyAlignment="1" applyProtection="1">
      <alignment/>
      <protection/>
    </xf>
    <xf numFmtId="0" fontId="73" fillId="0" borderId="0" xfId="0" applyFont="1" applyFill="1" applyAlignment="1" applyProtection="1">
      <alignment horizontal="center"/>
      <protection/>
    </xf>
    <xf numFmtId="0" fontId="73" fillId="0" borderId="0" xfId="0" applyFont="1" applyFill="1" applyAlignment="1" applyProtection="1">
      <alignment/>
      <protection/>
    </xf>
    <xf numFmtId="0" fontId="76" fillId="0" borderId="0" xfId="0" applyFont="1" applyFill="1" applyAlignment="1" applyProtection="1">
      <alignment/>
      <protection/>
    </xf>
    <xf numFmtId="0" fontId="73" fillId="21" borderId="0" xfId="0" applyFont="1" applyFill="1" applyAlignment="1" applyProtection="1">
      <alignment horizontal="center"/>
      <protection/>
    </xf>
    <xf numFmtId="0" fontId="10" fillId="0" borderId="0" xfId="0" applyFont="1" applyFill="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80" fillId="0" borderId="0" xfId="0" applyFont="1" applyFill="1" applyAlignment="1" applyProtection="1">
      <alignment horizontal="right"/>
      <protection/>
    </xf>
    <xf numFmtId="0" fontId="74" fillId="0" borderId="0" xfId="0" applyFont="1" applyFill="1" applyBorder="1" applyAlignment="1" applyProtection="1">
      <alignment horizontal="left"/>
      <protection/>
    </xf>
    <xf numFmtId="0" fontId="80" fillId="0" borderId="0" xfId="0" applyFont="1" applyAlignment="1" applyProtection="1">
      <alignment/>
      <protection/>
    </xf>
    <xf numFmtId="0" fontId="74" fillId="0" borderId="0" xfId="0" applyFont="1" applyFill="1" applyAlignment="1" applyProtection="1">
      <alignment/>
      <protection/>
    </xf>
    <xf numFmtId="0" fontId="11" fillId="0" borderId="0" xfId="0" applyFont="1" applyFill="1" applyBorder="1" applyAlignment="1" applyProtection="1">
      <alignment horizontal="center"/>
      <protection/>
    </xf>
    <xf numFmtId="0" fontId="74" fillId="0" borderId="0" xfId="0" applyFont="1" applyFill="1" applyBorder="1" applyAlignment="1" applyProtection="1">
      <alignment horizontal="center"/>
      <protection/>
    </xf>
    <xf numFmtId="172" fontId="78" fillId="32" borderId="11" xfId="0" applyNumberFormat="1" applyFont="1" applyFill="1" applyBorder="1" applyAlignment="1" applyProtection="1">
      <alignment horizontal="center"/>
      <protection/>
    </xf>
    <xf numFmtId="0" fontId="81" fillId="0" borderId="0" xfId="0" applyFont="1" applyAlignment="1" applyProtection="1">
      <alignment horizontal="left"/>
      <protection/>
    </xf>
    <xf numFmtId="0" fontId="81" fillId="0" borderId="0" xfId="0" applyFont="1" applyAlignment="1" applyProtection="1">
      <alignment/>
      <protection/>
    </xf>
    <xf numFmtId="0" fontId="81" fillId="0" borderId="0" xfId="0" applyFont="1" applyAlignment="1" applyProtection="1">
      <alignment horizontal="right"/>
      <protection/>
    </xf>
    <xf numFmtId="0" fontId="7" fillId="0" borderId="0" xfId="0" applyFont="1" applyAlignment="1" applyProtection="1">
      <alignment/>
      <protection/>
    </xf>
    <xf numFmtId="0" fontId="76" fillId="0" borderId="0" xfId="0" applyFont="1" applyAlignment="1" applyProtection="1">
      <alignment horizontal="left"/>
      <protection/>
    </xf>
    <xf numFmtId="0" fontId="77" fillId="0" borderId="0" xfId="0" applyFont="1" applyAlignment="1" applyProtection="1">
      <alignment horizontal="right"/>
      <protection/>
    </xf>
    <xf numFmtId="0" fontId="74" fillId="0" borderId="0" xfId="0" applyFont="1" applyBorder="1" applyAlignment="1" applyProtection="1">
      <alignment/>
      <protection/>
    </xf>
    <xf numFmtId="0" fontId="74" fillId="0" borderId="0" xfId="0" applyFont="1" applyBorder="1" applyAlignment="1" applyProtection="1">
      <alignment horizontal="center"/>
      <protection/>
    </xf>
    <xf numFmtId="0" fontId="78" fillId="0" borderId="0" xfId="0" applyFont="1" applyFill="1" applyBorder="1" applyAlignment="1" applyProtection="1">
      <alignment horizontal="left"/>
      <protection/>
    </xf>
    <xf numFmtId="0" fontId="74" fillId="0" borderId="0" xfId="0" applyFont="1" applyFill="1" applyBorder="1" applyAlignment="1" applyProtection="1">
      <alignment/>
      <protection/>
    </xf>
    <xf numFmtId="0" fontId="78" fillId="0" borderId="0" xfId="0" applyFont="1" applyBorder="1" applyAlignment="1" applyProtection="1">
      <alignment horizontal="left"/>
      <protection/>
    </xf>
    <xf numFmtId="0" fontId="78" fillId="0" borderId="0" xfId="0" applyFont="1" applyFill="1" applyBorder="1" applyAlignment="1" applyProtection="1">
      <alignment/>
      <protection/>
    </xf>
    <xf numFmtId="0" fontId="80" fillId="0" borderId="0" xfId="0" applyFont="1" applyFill="1" applyBorder="1" applyAlignment="1" applyProtection="1">
      <alignment horizontal="right"/>
      <protection/>
    </xf>
    <xf numFmtId="0" fontId="80" fillId="0" borderId="0" xfId="0" applyFont="1" applyBorder="1" applyAlignment="1" applyProtection="1">
      <alignment/>
      <protection/>
    </xf>
    <xf numFmtId="0" fontId="11" fillId="0" borderId="0" xfId="0" applyFont="1" applyFill="1" applyBorder="1" applyAlignment="1" applyProtection="1">
      <alignment horizontal="left"/>
      <protection/>
    </xf>
    <xf numFmtId="0" fontId="78" fillId="0" borderId="0" xfId="0" applyFont="1" applyBorder="1" applyAlignment="1" applyProtection="1">
      <alignment/>
      <protection/>
    </xf>
    <xf numFmtId="0" fontId="82" fillId="0" borderId="0" xfId="0" applyFont="1" applyBorder="1" applyAlignment="1" applyProtection="1">
      <alignment/>
      <protection/>
    </xf>
    <xf numFmtId="0" fontId="80" fillId="0" borderId="0" xfId="0" applyFont="1" applyBorder="1" applyAlignment="1" applyProtection="1">
      <alignment horizontal="right"/>
      <protection/>
    </xf>
    <xf numFmtId="0" fontId="81" fillId="0" borderId="0" xfId="0" applyFont="1" applyFill="1" applyBorder="1" applyAlignment="1" applyProtection="1">
      <alignment horizontal="left"/>
      <protection/>
    </xf>
    <xf numFmtId="0" fontId="0" fillId="0" borderId="0" xfId="0" applyBorder="1" applyAlignment="1">
      <alignment/>
    </xf>
    <xf numFmtId="0" fontId="70" fillId="0" borderId="0" xfId="0" applyFont="1"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70" fillId="0" borderId="0" xfId="0" applyFont="1" applyFill="1" applyBorder="1" applyAlignment="1" applyProtection="1">
      <alignment/>
      <protection/>
    </xf>
    <xf numFmtId="0" fontId="83" fillId="0" borderId="0" xfId="0" applyFont="1" applyBorder="1" applyAlignment="1" applyProtection="1">
      <alignment horizontal="left"/>
      <protection/>
    </xf>
    <xf numFmtId="0" fontId="78" fillId="0" borderId="0" xfId="0" applyFont="1" applyBorder="1" applyAlignment="1" applyProtection="1">
      <alignment horizontal="center" wrapText="1"/>
      <protection/>
    </xf>
    <xf numFmtId="0" fontId="57" fillId="35" borderId="0" xfId="0" applyFont="1" applyFill="1" applyBorder="1" applyAlignment="1" applyProtection="1">
      <alignment horizontal="center"/>
      <protection/>
    </xf>
    <xf numFmtId="48" fontId="3" fillId="0" borderId="0" xfId="0" applyNumberFormat="1" applyFont="1" applyFill="1" applyBorder="1" applyAlignment="1" applyProtection="1">
      <alignment horizontal="center"/>
      <protection/>
    </xf>
    <xf numFmtId="0" fontId="74" fillId="0" borderId="0" xfId="0" applyFont="1" applyBorder="1" applyAlignment="1" applyProtection="1">
      <alignment horizontal="left"/>
      <protection/>
    </xf>
    <xf numFmtId="48" fontId="3" fillId="35" borderId="0" xfId="0" applyNumberFormat="1" applyFont="1" applyFill="1" applyBorder="1" applyAlignment="1" applyProtection="1">
      <alignment horizontal="center"/>
      <protection/>
    </xf>
    <xf numFmtId="0" fontId="54" fillId="35" borderId="0" xfId="0" applyFont="1" applyFill="1" applyBorder="1" applyAlignment="1" applyProtection="1">
      <alignment horizontal="center"/>
      <protection/>
    </xf>
    <xf numFmtId="0" fontId="81" fillId="0" borderId="0" xfId="0" applyFont="1" applyBorder="1" applyAlignment="1" applyProtection="1">
      <alignment horizontal="left"/>
      <protection/>
    </xf>
    <xf numFmtId="0" fontId="81" fillId="0" borderId="0" xfId="0" applyFont="1" applyBorder="1" applyAlignment="1" applyProtection="1">
      <alignment/>
      <protection/>
    </xf>
    <xf numFmtId="0" fontId="81" fillId="0" borderId="0" xfId="0" applyFont="1" applyBorder="1" applyAlignment="1" applyProtection="1">
      <alignment horizontal="right"/>
      <protection/>
    </xf>
    <xf numFmtId="0" fontId="71" fillId="0" borderId="0" xfId="0" applyFont="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protection/>
    </xf>
    <xf numFmtId="0" fontId="72" fillId="0" borderId="0" xfId="0" applyFont="1" applyBorder="1" applyAlignment="1" applyProtection="1">
      <alignment/>
      <protection/>
    </xf>
    <xf numFmtId="0" fontId="84" fillId="0" borderId="0" xfId="0" applyFont="1" applyBorder="1" applyAlignment="1" applyProtection="1">
      <alignment horizontal="left"/>
      <protection/>
    </xf>
    <xf numFmtId="0" fontId="70" fillId="0" borderId="0" xfId="0" applyFont="1" applyFill="1" applyBorder="1" applyAlignment="1" applyProtection="1">
      <alignment/>
      <protection/>
    </xf>
    <xf numFmtId="172" fontId="78" fillId="0" borderId="11" xfId="0" applyNumberFormat="1" applyFont="1" applyFill="1" applyBorder="1" applyAlignment="1" applyProtection="1">
      <alignment horizontal="center"/>
      <protection/>
    </xf>
    <xf numFmtId="1" fontId="78" fillId="0" borderId="0" xfId="0" applyNumberFormat="1" applyFont="1" applyFill="1" applyBorder="1" applyAlignment="1" applyProtection="1">
      <alignment horizontal="center"/>
      <protection/>
    </xf>
    <xf numFmtId="173" fontId="78" fillId="0" borderId="11" xfId="0" applyNumberFormat="1" applyFont="1" applyFill="1" applyBorder="1" applyAlignment="1" applyProtection="1">
      <alignment horizontal="center"/>
      <protection/>
    </xf>
    <xf numFmtId="173" fontId="13" fillId="0" borderId="11" xfId="0" applyNumberFormat="1" applyFont="1" applyFill="1" applyBorder="1" applyAlignment="1" applyProtection="1">
      <alignment horizontal="center"/>
      <protection/>
    </xf>
    <xf numFmtId="0" fontId="3" fillId="0" borderId="0" xfId="0" applyFont="1" applyBorder="1" applyAlignment="1" applyProtection="1">
      <alignment/>
      <protection/>
    </xf>
    <xf numFmtId="0" fontId="3" fillId="0" borderId="0" xfId="0" applyFont="1" applyAlignment="1" applyProtection="1">
      <alignment/>
      <protection/>
    </xf>
    <xf numFmtId="172" fontId="3" fillId="0" borderId="0" xfId="0" applyNumberFormat="1" applyFont="1" applyBorder="1" applyAlignment="1" applyProtection="1">
      <alignment/>
      <protection/>
    </xf>
    <xf numFmtId="0" fontId="7" fillId="0" borderId="0" xfId="0" applyFont="1" applyAlignment="1" applyProtection="1">
      <alignment horizontal="right"/>
      <protection/>
    </xf>
    <xf numFmtId="0" fontId="78" fillId="0" borderId="0" xfId="0" applyFont="1" applyAlignment="1" applyProtection="1">
      <alignment/>
      <protection/>
    </xf>
    <xf numFmtId="0" fontId="76" fillId="0" borderId="0" xfId="0" applyFont="1" applyAlignment="1">
      <alignment/>
    </xf>
    <xf numFmtId="0" fontId="73" fillId="0" borderId="0" xfId="0" applyFont="1" applyAlignment="1" applyProtection="1">
      <alignment horizontal="right"/>
      <protection/>
    </xf>
    <xf numFmtId="2" fontId="54" fillId="0" borderId="0" xfId="0" applyNumberFormat="1" applyFont="1" applyFill="1" applyBorder="1" applyAlignment="1" applyProtection="1">
      <alignment/>
      <protection/>
    </xf>
    <xf numFmtId="0" fontId="81" fillId="36" borderId="11" xfId="0" applyFont="1" applyFill="1" applyBorder="1" applyAlignment="1" applyProtection="1">
      <alignment horizontal="center" vertical="center"/>
      <protection locked="0"/>
    </xf>
    <xf numFmtId="0" fontId="85" fillId="0" borderId="0" xfId="0" applyFont="1" applyAlignment="1" applyProtection="1">
      <alignment/>
      <protection/>
    </xf>
    <xf numFmtId="0" fontId="85" fillId="0" borderId="0" xfId="0" applyFont="1" applyAlignment="1" applyProtection="1">
      <alignment horizontal="center"/>
      <protection/>
    </xf>
    <xf numFmtId="0" fontId="86" fillId="0" borderId="0" xfId="0" applyFont="1" applyFill="1" applyAlignment="1" applyProtection="1">
      <alignment horizontal="left"/>
      <protection/>
    </xf>
    <xf numFmtId="0" fontId="85" fillId="0" borderId="0" xfId="0" applyFont="1" applyFill="1" applyAlignment="1" applyProtection="1">
      <alignment horizontal="center"/>
      <protection/>
    </xf>
    <xf numFmtId="0" fontId="85" fillId="0" borderId="0" xfId="0" applyFont="1" applyFill="1" applyAlignment="1" applyProtection="1">
      <alignment/>
      <protection/>
    </xf>
    <xf numFmtId="0" fontId="73" fillId="0" borderId="0" xfId="0" applyFont="1" applyFill="1" applyAlignment="1" applyProtection="1">
      <alignment horizontal="left"/>
      <protection/>
    </xf>
    <xf numFmtId="0" fontId="76" fillId="0" borderId="0" xfId="0" applyFont="1" applyFill="1" applyAlignment="1" applyProtection="1">
      <alignment horizontal="center"/>
      <protection/>
    </xf>
    <xf numFmtId="0" fontId="87" fillId="0" borderId="0" xfId="0" applyFont="1" applyAlignment="1" applyProtection="1">
      <alignment/>
      <protection/>
    </xf>
    <xf numFmtId="0" fontId="0" fillId="0" borderId="0" xfId="0" applyFont="1" applyBorder="1" applyAlignment="1" applyProtection="1">
      <alignment/>
      <protection/>
    </xf>
    <xf numFmtId="0" fontId="78" fillId="36" borderId="11" xfId="0" applyFont="1" applyFill="1" applyBorder="1" applyAlignment="1" applyProtection="1">
      <alignment horizontal="center"/>
      <protection locked="0"/>
    </xf>
    <xf numFmtId="0" fontId="78" fillId="36" borderId="11" xfId="0" applyFont="1" applyFill="1" applyBorder="1" applyAlignment="1" applyProtection="1" quotePrefix="1">
      <alignment horizontal="center"/>
      <protection locked="0"/>
    </xf>
    <xf numFmtId="173" fontId="13" fillId="36" borderId="11" xfId="0" applyNumberFormat="1" applyFont="1" applyFill="1" applyBorder="1" applyAlignment="1" applyProtection="1">
      <alignment horizontal="center"/>
      <protection locked="0"/>
    </xf>
    <xf numFmtId="1" fontId="13" fillId="36" borderId="11" xfId="0" applyNumberFormat="1" applyFont="1" applyFill="1" applyBorder="1" applyAlignment="1" applyProtection="1">
      <alignment horizontal="center"/>
      <protection locked="0"/>
    </xf>
    <xf numFmtId="0" fontId="78" fillId="36" borderId="11" xfId="0" applyFont="1" applyFill="1" applyBorder="1" applyAlignment="1" applyProtection="1">
      <alignment horizontal="center" vertical="center"/>
      <protection locked="0"/>
    </xf>
    <xf numFmtId="173" fontId="13" fillId="32" borderId="11" xfId="0" applyNumberFormat="1" applyFont="1" applyFill="1" applyBorder="1" applyAlignment="1" applyProtection="1">
      <alignment horizontal="center" vertical="center"/>
      <protection/>
    </xf>
    <xf numFmtId="0" fontId="80" fillId="0" borderId="0" xfId="0" applyFont="1" applyFill="1" applyBorder="1" applyAlignment="1" applyProtection="1">
      <alignment horizontal="center"/>
      <protection/>
    </xf>
    <xf numFmtId="0" fontId="78" fillId="0" borderId="12" xfId="0" applyFont="1" applyFill="1" applyBorder="1" applyAlignment="1" applyProtection="1">
      <alignment/>
      <protection/>
    </xf>
    <xf numFmtId="0" fontId="81" fillId="0" borderId="13" xfId="0" applyFont="1" applyFill="1" applyBorder="1" applyAlignment="1" applyProtection="1">
      <alignment/>
      <protection/>
    </xf>
    <xf numFmtId="0" fontId="81" fillId="0" borderId="14" xfId="0" applyFont="1" applyFill="1" applyBorder="1" applyAlignment="1" applyProtection="1">
      <alignment/>
      <protection/>
    </xf>
    <xf numFmtId="0" fontId="10" fillId="0" borderId="0" xfId="0" applyFont="1" applyAlignment="1" applyProtection="1">
      <alignment/>
      <protection/>
    </xf>
    <xf numFmtId="0" fontId="77" fillId="0" borderId="0" xfId="0" applyFont="1" applyFill="1" applyBorder="1" applyAlignment="1" applyProtection="1">
      <alignment horizontal="right" vertical="center"/>
      <protection/>
    </xf>
    <xf numFmtId="0" fontId="76" fillId="0" borderId="0" xfId="0" applyFont="1" applyAlignment="1" applyProtection="1">
      <alignment vertical="center"/>
      <protection/>
    </xf>
    <xf numFmtId="0" fontId="2" fillId="0" borderId="0" xfId="0" applyFont="1" applyAlignment="1" applyProtection="1">
      <alignment vertical="top"/>
      <protection/>
    </xf>
    <xf numFmtId="172" fontId="13" fillId="32" borderId="11" xfId="0" applyNumberFormat="1" applyFont="1" applyFill="1" applyBorder="1" applyAlignment="1" applyProtection="1">
      <alignment horizontal="center"/>
      <protection/>
    </xf>
    <xf numFmtId="0" fontId="88" fillId="0" borderId="0" xfId="0" applyFont="1" applyBorder="1" applyAlignment="1" applyProtection="1">
      <alignment/>
      <protection/>
    </xf>
    <xf numFmtId="0" fontId="13" fillId="36" borderId="11" xfId="0" applyFont="1" applyFill="1" applyBorder="1" applyAlignment="1" applyProtection="1">
      <alignment horizontal="center"/>
      <protection locked="0"/>
    </xf>
    <xf numFmtId="2" fontId="78" fillId="32" borderId="11" xfId="0" applyNumberFormat="1" applyFont="1" applyFill="1" applyBorder="1" applyAlignment="1" applyProtection="1">
      <alignment horizontal="center"/>
      <protection/>
    </xf>
    <xf numFmtId="0" fontId="89" fillId="0" borderId="0" xfId="0" applyFont="1" applyBorder="1" applyAlignment="1" applyProtection="1" quotePrefix="1">
      <alignment horizontal="left"/>
      <protection/>
    </xf>
    <xf numFmtId="0" fontId="54" fillId="0" borderId="0" xfId="0" applyFont="1" applyBorder="1" applyAlignment="1" applyProtection="1" quotePrefix="1">
      <alignment horizontal="left"/>
      <protection/>
    </xf>
    <xf numFmtId="0" fontId="81" fillId="0" borderId="15" xfId="0" applyFont="1" applyBorder="1" applyAlignment="1" applyProtection="1">
      <alignment horizontal="center"/>
      <protection/>
    </xf>
    <xf numFmtId="0" fontId="76" fillId="0" borderId="16" xfId="0" applyFont="1" applyFill="1" applyBorder="1" applyAlignment="1" applyProtection="1">
      <alignment horizontal="left" vertical="top" wrapText="1"/>
      <protection/>
    </xf>
    <xf numFmtId="0" fontId="76" fillId="0" borderId="0" xfId="0" applyFont="1" applyFill="1" applyBorder="1" applyAlignment="1" applyProtection="1">
      <alignment horizontal="left" vertical="top" wrapText="1"/>
      <protection/>
    </xf>
    <xf numFmtId="0" fontId="64" fillId="0" borderId="0" xfId="53" applyBorder="1" applyAlignment="1" applyProtection="1">
      <alignment horizontal="left"/>
      <protection locked="0"/>
    </xf>
    <xf numFmtId="0" fontId="90" fillId="0" borderId="0" xfId="53" applyFont="1" applyFill="1" applyAlignment="1" applyProtection="1">
      <alignment horizontal="left"/>
      <protection locked="0"/>
    </xf>
    <xf numFmtId="0" fontId="78" fillId="32" borderId="11" xfId="0" applyFont="1" applyFill="1" applyBorder="1" applyAlignment="1" applyProtection="1">
      <alignment horizontal="center"/>
      <protection/>
    </xf>
    <xf numFmtId="0" fontId="74" fillId="0" borderId="0" xfId="0" applyFont="1" applyFill="1" applyBorder="1" applyAlignment="1" applyProtection="1">
      <alignment horizontal="left" vertical="center"/>
      <protection/>
    </xf>
    <xf numFmtId="0" fontId="74" fillId="0" borderId="17" xfId="0" applyFont="1" applyFill="1" applyBorder="1" applyAlignment="1" applyProtection="1">
      <alignment horizontal="left" vertical="center"/>
      <protection/>
    </xf>
    <xf numFmtId="0" fontId="74" fillId="0" borderId="0" xfId="0" applyFont="1" applyBorder="1" applyAlignment="1" applyProtection="1">
      <alignment horizontal="left"/>
      <protection/>
    </xf>
    <xf numFmtId="0" fontId="70" fillId="0" borderId="0" xfId="0" applyFont="1" applyFill="1" applyAlignment="1" applyProtection="1">
      <alignment horizontal="center"/>
      <protection/>
    </xf>
    <xf numFmtId="0" fontId="74" fillId="0" borderId="0" xfId="0" applyFont="1" applyBorder="1" applyAlignment="1" applyProtection="1">
      <alignment horizontal="center"/>
      <protection/>
    </xf>
    <xf numFmtId="0" fontId="78" fillId="36" borderId="18" xfId="0" applyFont="1" applyFill="1" applyBorder="1" applyAlignment="1" applyProtection="1">
      <alignment horizontal="center"/>
      <protection locked="0"/>
    </xf>
    <xf numFmtId="0" fontId="78" fillId="36" borderId="19" xfId="0" applyFont="1" applyFill="1" applyBorder="1" applyAlignment="1" applyProtection="1">
      <alignment horizontal="center"/>
      <protection locked="0"/>
    </xf>
    <xf numFmtId="0" fontId="80" fillId="0" borderId="13" xfId="0" applyFont="1" applyBorder="1" applyAlignment="1" applyProtection="1">
      <alignment horizontal="center"/>
      <protection/>
    </xf>
    <xf numFmtId="0" fontId="78" fillId="0" borderId="20" xfId="0" applyFont="1" applyBorder="1" applyAlignment="1" applyProtection="1">
      <alignment horizontal="left" vertical="center"/>
      <protection/>
    </xf>
    <xf numFmtId="172" fontId="78" fillId="0" borderId="0" xfId="0" applyNumberFormat="1" applyFont="1" applyBorder="1" applyAlignment="1" applyProtection="1">
      <alignment horizontal="left" vertical="center"/>
      <protection/>
    </xf>
    <xf numFmtId="0" fontId="74" fillId="0" borderId="17" xfId="0" applyFont="1" applyBorder="1" applyAlignment="1" applyProtection="1">
      <alignment horizontal="left"/>
      <protection/>
    </xf>
    <xf numFmtId="0" fontId="74" fillId="0" borderId="0" xfId="0" applyFont="1" applyAlignment="1" applyProtection="1">
      <alignment horizontal="left"/>
      <protection/>
    </xf>
    <xf numFmtId="0" fontId="91" fillId="0" borderId="0" xfId="0" applyFont="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ont>
        <strike val="0"/>
        <name val="Cambria"/>
        <color rgb="FFFFFFCC"/>
      </font>
      <fill>
        <patternFill>
          <bgColor rgb="FFFFFFCC"/>
        </patternFill>
      </fill>
    </dxf>
    <dxf>
      <font>
        <color rgb="FFFFFF00"/>
      </font>
    </dxf>
    <dxf>
      <font>
        <color rgb="FFFFFF00"/>
      </font>
    </dxf>
    <dxf>
      <fill>
        <patternFill>
          <bgColor theme="5"/>
        </patternFill>
      </fill>
    </dxf>
    <dxf>
      <fill>
        <patternFill>
          <bgColor rgb="FF92D050"/>
        </patternFill>
      </fill>
    </dxf>
    <dxf>
      <font>
        <color rgb="FFFF0000"/>
      </font>
    </dxf>
    <dxf>
      <fill>
        <patternFill>
          <bgColor rgb="FF92D050"/>
        </patternFill>
      </fill>
    </dxf>
    <dxf>
      <fill>
        <patternFill>
          <bgColor theme="5"/>
        </patternFill>
      </fill>
    </dxf>
    <dxf>
      <fill>
        <patternFill>
          <bgColor rgb="FFC00000"/>
        </patternFill>
      </fill>
    </dxf>
    <dxf>
      <fill>
        <patternFill>
          <bgColor rgb="FFC00000"/>
        </patternFill>
      </fill>
    </dxf>
    <dxf>
      <fill>
        <patternFill>
          <bgColor rgb="FF92D050"/>
        </patternFill>
      </fill>
    </dxf>
    <dxf>
      <fill>
        <patternFill>
          <bgColor theme="5"/>
        </patternFill>
      </fill>
    </dxf>
    <dxf>
      <font>
        <name val="Cambria"/>
        <color auto="1"/>
      </font>
      <fill>
        <patternFill>
          <bgColor theme="5"/>
        </patternFill>
      </fill>
    </dxf>
    <dxf>
      <fill>
        <patternFill>
          <bgColor rgb="FF92D050"/>
        </patternFill>
      </fill>
    </dxf>
    <dxf>
      <font>
        <color auto="1"/>
      </font>
      <fill>
        <patternFill>
          <bgColor theme="5"/>
        </patternFill>
      </fill>
      <border/>
    </dxf>
    <dxf>
      <font>
        <strike val="0"/>
        <color rgb="FFFFFFCC"/>
      </font>
      <fill>
        <patternFill>
          <bgColor rgb="FFFF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emf" /><Relationship Id="rId3"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15</xdr:row>
      <xdr:rowOff>19050</xdr:rowOff>
    </xdr:from>
    <xdr:ext cx="5534025" cy="1428750"/>
    <xdr:sp>
      <xdr:nvSpPr>
        <xdr:cNvPr id="1" name="AutoShape 2044"/>
        <xdr:cNvSpPr>
          <a:spLocks noChangeAspect="1"/>
        </xdr:cNvSpPr>
      </xdr:nvSpPr>
      <xdr:spPr>
        <a:xfrm>
          <a:off x="3457575" y="2581275"/>
          <a:ext cx="5534025" cy="1428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114300</xdr:rowOff>
    </xdr:from>
    <xdr:to>
      <xdr:col>1</xdr:col>
      <xdr:colOff>1428750</xdr:colOff>
      <xdr:row>4</xdr:row>
      <xdr:rowOff>95250</xdr:rowOff>
    </xdr:to>
    <xdr:pic>
      <xdr:nvPicPr>
        <xdr:cNvPr id="2" name="Picture 8" descr="SynQor-Logo.gif"/>
        <xdr:cNvPicPr preferRelativeResize="1">
          <a:picLocks noChangeAspect="1"/>
        </xdr:cNvPicPr>
      </xdr:nvPicPr>
      <xdr:blipFill>
        <a:blip r:embed="rId1"/>
        <a:stretch>
          <a:fillRect/>
        </a:stretch>
      </xdr:blipFill>
      <xdr:spPr>
        <a:xfrm>
          <a:off x="209550" y="276225"/>
          <a:ext cx="1428750" cy="533400"/>
        </a:xfrm>
        <a:prstGeom prst="rect">
          <a:avLst/>
        </a:prstGeom>
        <a:noFill/>
        <a:ln w="9525" cmpd="sng">
          <a:noFill/>
        </a:ln>
      </xdr:spPr>
    </xdr:pic>
    <xdr:clientData/>
  </xdr:twoCellAnchor>
  <xdr:twoCellAnchor>
    <xdr:from>
      <xdr:col>9</xdr:col>
      <xdr:colOff>219075</xdr:colOff>
      <xdr:row>38</xdr:row>
      <xdr:rowOff>123825</xdr:rowOff>
    </xdr:from>
    <xdr:to>
      <xdr:col>9</xdr:col>
      <xdr:colOff>600075</xdr:colOff>
      <xdr:row>38</xdr:row>
      <xdr:rowOff>123825</xdr:rowOff>
    </xdr:to>
    <xdr:sp>
      <xdr:nvSpPr>
        <xdr:cNvPr id="3" name="Straight Arrow Connector 5"/>
        <xdr:cNvSpPr>
          <a:spLocks/>
        </xdr:cNvSpPr>
      </xdr:nvSpPr>
      <xdr:spPr>
        <a:xfrm>
          <a:off x="7410450" y="6638925"/>
          <a:ext cx="381000" cy="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15</xdr:col>
      <xdr:colOff>276225</xdr:colOff>
      <xdr:row>47</xdr:row>
      <xdr:rowOff>180975</xdr:rowOff>
    </xdr:from>
    <xdr:to>
      <xdr:col>16</xdr:col>
      <xdr:colOff>1581150</xdr:colOff>
      <xdr:row>57</xdr:row>
      <xdr:rowOff>161925</xdr:rowOff>
    </xdr:to>
    <xdr:pic>
      <xdr:nvPicPr>
        <xdr:cNvPr id="4" name="Picture 11"/>
        <xdr:cNvPicPr preferRelativeResize="1">
          <a:picLocks noChangeAspect="1"/>
        </xdr:cNvPicPr>
      </xdr:nvPicPr>
      <xdr:blipFill>
        <a:blip r:embed="rId2"/>
        <a:stretch>
          <a:fillRect/>
        </a:stretch>
      </xdr:blipFill>
      <xdr:spPr>
        <a:xfrm>
          <a:off x="11077575" y="8343900"/>
          <a:ext cx="2066925" cy="1847850"/>
        </a:xfrm>
        <a:prstGeom prst="rect">
          <a:avLst/>
        </a:prstGeom>
        <a:noFill/>
        <a:ln w="9525" cmpd="sng">
          <a:noFill/>
        </a:ln>
      </xdr:spPr>
    </xdr:pic>
    <xdr:clientData/>
  </xdr:twoCellAnchor>
  <xdr:twoCellAnchor editAs="oneCell">
    <xdr:from>
      <xdr:col>4</xdr:col>
      <xdr:colOff>390525</xdr:colOff>
      <xdr:row>15</xdr:row>
      <xdr:rowOff>76200</xdr:rowOff>
    </xdr:from>
    <xdr:to>
      <xdr:col>12</xdr:col>
      <xdr:colOff>133350</xdr:colOff>
      <xdr:row>23</xdr:row>
      <xdr:rowOff>38100</xdr:rowOff>
    </xdr:to>
    <xdr:pic>
      <xdr:nvPicPr>
        <xdr:cNvPr id="5" name="Picture 6"/>
        <xdr:cNvPicPr preferRelativeResize="1">
          <a:picLocks noChangeAspect="1"/>
        </xdr:cNvPicPr>
      </xdr:nvPicPr>
      <xdr:blipFill>
        <a:blip r:embed="rId3"/>
        <a:stretch>
          <a:fillRect/>
        </a:stretch>
      </xdr:blipFill>
      <xdr:spPr>
        <a:xfrm>
          <a:off x="4191000" y="2638425"/>
          <a:ext cx="5238750"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0</xdr:row>
      <xdr:rowOff>0</xdr:rowOff>
    </xdr:from>
    <xdr:ext cx="5534025" cy="1457325"/>
    <xdr:sp>
      <xdr:nvSpPr>
        <xdr:cNvPr id="1" name="AutoShape 2044"/>
        <xdr:cNvSpPr>
          <a:spLocks noChangeAspect="1"/>
        </xdr:cNvSpPr>
      </xdr:nvSpPr>
      <xdr:spPr>
        <a:xfrm>
          <a:off x="3457575" y="0"/>
          <a:ext cx="5534025"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28575</xdr:colOff>
      <xdr:row>2</xdr:row>
      <xdr:rowOff>76200</xdr:rowOff>
    </xdr:from>
    <xdr:to>
      <xdr:col>1</xdr:col>
      <xdr:colOff>1457325</xdr:colOff>
      <xdr:row>5</xdr:row>
      <xdr:rowOff>38100</xdr:rowOff>
    </xdr:to>
    <xdr:pic>
      <xdr:nvPicPr>
        <xdr:cNvPr id="2" name="Picture 8" descr="SynQor-Logo.gif"/>
        <xdr:cNvPicPr preferRelativeResize="1">
          <a:picLocks noChangeAspect="1"/>
        </xdr:cNvPicPr>
      </xdr:nvPicPr>
      <xdr:blipFill>
        <a:blip r:embed="rId1"/>
        <a:stretch>
          <a:fillRect/>
        </a:stretch>
      </xdr:blipFill>
      <xdr:spPr>
        <a:xfrm>
          <a:off x="238125" y="400050"/>
          <a:ext cx="14287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ynqor.com/documents/appnotes/appnt_System_Instability.pdf" TargetMode="External" /><Relationship Id="rId2" Type="http://schemas.openxmlformats.org/officeDocument/2006/relationships/hyperlink" Target="http://www.synqor.com/documents/appnotes/appnt_System_Instability.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6"/>
  <sheetViews>
    <sheetView showGridLines="0" showRowColHeaders="0" tabSelected="1" zoomScale="84" zoomScaleNormal="84" zoomScaleSheetLayoutView="70" workbookViewId="0" topLeftCell="A1">
      <selection activeCell="E28" sqref="E28"/>
    </sheetView>
  </sheetViews>
  <sheetFormatPr defaultColWidth="11.421875" defaultRowHeight="12.75"/>
  <cols>
    <col min="1" max="1" width="3.140625" style="3" customWidth="1"/>
    <col min="2" max="2" width="29.57421875" style="3" customWidth="1"/>
    <col min="3" max="3" width="13.28125" style="5" customWidth="1"/>
    <col min="4" max="4" width="11.00390625" style="5" customWidth="1"/>
    <col min="5" max="5" width="16.7109375" style="5" customWidth="1"/>
    <col min="6" max="6" width="10.7109375" style="3" customWidth="1"/>
    <col min="7" max="7" width="3.140625" style="3" customWidth="1"/>
    <col min="8" max="8" width="8.8515625" style="3" customWidth="1"/>
    <col min="9" max="9" width="11.421875" style="3" customWidth="1"/>
    <col min="10" max="10" width="13.7109375" style="3" customWidth="1"/>
    <col min="11" max="11" width="6.421875" style="3" customWidth="1"/>
    <col min="12" max="12" width="11.421875" style="3" customWidth="1"/>
    <col min="13" max="13" width="7.00390625" style="3" customWidth="1"/>
    <col min="14" max="14" width="5.28125" style="3" customWidth="1"/>
    <col min="15" max="15" width="10.28125" style="3" customWidth="1"/>
    <col min="16" max="16" width="11.421875" style="3" customWidth="1"/>
    <col min="17" max="17" width="26.00390625" style="3" customWidth="1"/>
    <col min="18" max="18" width="11.421875" style="3" customWidth="1"/>
    <col min="19" max="19" width="3.140625" style="3" customWidth="1"/>
    <col min="20" max="16384" width="11.421875" style="3" customWidth="1"/>
  </cols>
  <sheetData>
    <row r="1" spans="2:19" ht="12.75">
      <c r="B1" s="1"/>
      <c r="C1" s="2"/>
      <c r="D1" s="2"/>
      <c r="E1" s="2"/>
      <c r="F1" s="1"/>
      <c r="G1" s="1"/>
      <c r="H1" s="1"/>
      <c r="I1" s="1"/>
      <c r="J1" s="1"/>
      <c r="K1" s="1"/>
      <c r="L1" s="1"/>
      <c r="M1" s="1"/>
      <c r="N1" s="1"/>
      <c r="O1" s="1"/>
      <c r="P1" s="1"/>
      <c r="Q1" s="1"/>
      <c r="R1" s="1"/>
      <c r="S1"/>
    </row>
    <row r="2" ht="12.75"/>
    <row r="3" ht="18">
      <c r="C3" s="4" t="s">
        <v>12</v>
      </c>
    </row>
    <row r="4" spans="3:17" ht="12.75">
      <c r="C4" s="21" t="s">
        <v>26</v>
      </c>
      <c r="D4" s="21"/>
      <c r="E4" s="21"/>
      <c r="F4" s="21"/>
      <c r="G4" s="21"/>
      <c r="H4" s="21"/>
      <c r="I4" s="21"/>
      <c r="J4" s="21"/>
      <c r="K4" s="21"/>
      <c r="L4" s="21"/>
      <c r="M4" s="21"/>
      <c r="N4" s="21"/>
      <c r="O4" s="21"/>
      <c r="P4" s="21"/>
      <c r="Q4" s="21"/>
    </row>
    <row r="5" spans="2:19" ht="12.75">
      <c r="B5" s="6"/>
      <c r="C5" s="7"/>
      <c r="D5" s="7"/>
      <c r="E5" s="7"/>
      <c r="F5" s="6"/>
      <c r="G5" s="6"/>
      <c r="H5" s="6"/>
      <c r="I5" s="6"/>
      <c r="J5" s="6"/>
      <c r="K5" s="6"/>
      <c r="L5" s="6"/>
      <c r="M5" s="6"/>
      <c r="N5" s="6"/>
      <c r="O5" s="6"/>
      <c r="P5" s="6"/>
      <c r="Q5" s="6"/>
      <c r="R5" s="6"/>
      <c r="S5"/>
    </row>
    <row r="6" spans="2:19" ht="12.75" customHeight="1">
      <c r="B6" s="131" t="s">
        <v>28</v>
      </c>
      <c r="C6" s="131"/>
      <c r="D6" s="131"/>
      <c r="E6" s="131"/>
      <c r="F6" s="131"/>
      <c r="G6" s="131"/>
      <c r="H6" s="131"/>
      <c r="I6" s="131"/>
      <c r="J6" s="131"/>
      <c r="K6" s="131"/>
      <c r="L6" s="131"/>
      <c r="M6" s="131"/>
      <c r="N6" s="131"/>
      <c r="O6" s="131"/>
      <c r="P6" s="131"/>
      <c r="Q6" s="131"/>
      <c r="R6" s="131"/>
      <c r="S6"/>
    </row>
    <row r="7" spans="2:18" ht="12.75" customHeight="1">
      <c r="B7" s="132"/>
      <c r="C7" s="132"/>
      <c r="D7" s="132"/>
      <c r="E7" s="132"/>
      <c r="F7" s="132"/>
      <c r="G7" s="132"/>
      <c r="H7" s="132"/>
      <c r="I7" s="132"/>
      <c r="J7" s="132"/>
      <c r="K7" s="132"/>
      <c r="L7" s="132"/>
      <c r="M7" s="132"/>
      <c r="N7" s="132"/>
      <c r="O7" s="132"/>
      <c r="P7" s="132"/>
      <c r="Q7" s="132"/>
      <c r="R7" s="132"/>
    </row>
    <row r="8" spans="2:18" ht="12.75" customHeight="1">
      <c r="B8" s="132"/>
      <c r="C8" s="132"/>
      <c r="D8" s="132"/>
      <c r="E8" s="132"/>
      <c r="F8" s="132"/>
      <c r="G8" s="132"/>
      <c r="H8" s="132"/>
      <c r="I8" s="132"/>
      <c r="J8" s="132"/>
      <c r="K8" s="132"/>
      <c r="L8" s="132"/>
      <c r="M8" s="132"/>
      <c r="N8" s="132"/>
      <c r="O8" s="132"/>
      <c r="P8" s="132"/>
      <c r="Q8" s="132"/>
      <c r="R8" s="132"/>
    </row>
    <row r="9" spans="2:18" ht="12.75" customHeight="1">
      <c r="B9" s="132"/>
      <c r="C9" s="132"/>
      <c r="D9" s="132"/>
      <c r="E9" s="132"/>
      <c r="F9" s="132"/>
      <c r="G9" s="132"/>
      <c r="H9" s="132"/>
      <c r="I9" s="132"/>
      <c r="J9" s="132"/>
      <c r="K9" s="132"/>
      <c r="L9" s="132"/>
      <c r="M9" s="132"/>
      <c r="N9" s="132"/>
      <c r="O9" s="132"/>
      <c r="P9" s="132"/>
      <c r="Q9" s="132"/>
      <c r="R9" s="132"/>
    </row>
    <row r="10" spans="2:18" ht="12.75" customHeight="1">
      <c r="B10" s="132"/>
      <c r="C10" s="132"/>
      <c r="D10" s="132"/>
      <c r="E10" s="132"/>
      <c r="F10" s="132"/>
      <c r="G10" s="132"/>
      <c r="H10" s="132"/>
      <c r="I10" s="132"/>
      <c r="J10" s="132"/>
      <c r="K10" s="132"/>
      <c r="L10" s="132"/>
      <c r="M10" s="132"/>
      <c r="N10" s="132"/>
      <c r="O10" s="132"/>
      <c r="P10" s="132"/>
      <c r="Q10" s="132"/>
      <c r="R10" s="132"/>
    </row>
    <row r="11" spans="2:18" ht="12.75" customHeight="1">
      <c r="B11" s="132"/>
      <c r="C11" s="132"/>
      <c r="D11" s="132"/>
      <c r="E11" s="132"/>
      <c r="F11" s="132"/>
      <c r="G11" s="132"/>
      <c r="H11" s="132"/>
      <c r="I11" s="132"/>
      <c r="J11" s="132"/>
      <c r="K11" s="132"/>
      <c r="L11" s="132"/>
      <c r="M11" s="132"/>
      <c r="N11" s="132"/>
      <c r="O11" s="132"/>
      <c r="P11" s="132"/>
      <c r="Q11" s="132"/>
      <c r="R11" s="132"/>
    </row>
    <row r="12" spans="2:18" ht="15.75" customHeight="1">
      <c r="B12" s="132"/>
      <c r="C12" s="132"/>
      <c r="D12" s="132"/>
      <c r="E12" s="132"/>
      <c r="F12" s="132"/>
      <c r="G12" s="132"/>
      <c r="H12" s="132"/>
      <c r="I12" s="132"/>
      <c r="J12" s="132"/>
      <c r="K12" s="132"/>
      <c r="L12" s="132"/>
      <c r="M12" s="132"/>
      <c r="N12" s="132"/>
      <c r="O12" s="132"/>
      <c r="P12" s="132"/>
      <c r="Q12" s="132"/>
      <c r="R12" s="132"/>
    </row>
    <row r="13" spans="2:17" ht="15.75">
      <c r="B13" s="22" t="s">
        <v>22</v>
      </c>
      <c r="C13" s="23"/>
      <c r="D13" s="106"/>
      <c r="E13" s="107"/>
      <c r="F13" s="36"/>
      <c r="I13" s="134" t="s">
        <v>23</v>
      </c>
      <c r="J13" s="134"/>
      <c r="K13" s="134"/>
      <c r="L13" s="134"/>
      <c r="M13" s="134"/>
      <c r="N13" s="134"/>
      <c r="O13" s="134"/>
      <c r="P13" s="134"/>
      <c r="Q13" s="134"/>
    </row>
    <row r="15" spans="3:16" ht="12" customHeight="1">
      <c r="C15" s="139" t="s">
        <v>29</v>
      </c>
      <c r="D15" s="139"/>
      <c r="E15" s="139"/>
      <c r="F15" s="139"/>
      <c r="G15" s="139"/>
      <c r="H15" s="139"/>
      <c r="I15" s="139"/>
      <c r="J15" s="139"/>
      <c r="K15" s="139"/>
      <c r="L15" s="139"/>
      <c r="M15" s="139"/>
      <c r="N15" s="139"/>
      <c r="O15" s="139"/>
      <c r="P15" s="139"/>
    </row>
    <row r="16" spans="4:9" ht="12.75">
      <c r="D16" s="10"/>
      <c r="E16" s="8"/>
      <c r="F16" s="9"/>
      <c r="G16" s="9"/>
      <c r="H16" s="9"/>
      <c r="I16" s="9"/>
    </row>
    <row r="17" spans="4:9" ht="12.75">
      <c r="D17" s="10"/>
      <c r="E17" s="8"/>
      <c r="F17" s="9"/>
      <c r="G17" s="9"/>
      <c r="H17" s="9"/>
      <c r="I17" s="9"/>
    </row>
    <row r="18" spans="4:9" ht="12.75">
      <c r="D18" s="10"/>
      <c r="E18" s="8"/>
      <c r="F18" s="9"/>
      <c r="G18" s="9"/>
      <c r="H18" s="9"/>
      <c r="I18" s="9"/>
    </row>
    <row r="19" spans="4:9" ht="12.75">
      <c r="D19" s="10"/>
      <c r="E19" s="8"/>
      <c r="F19" s="9"/>
      <c r="G19" s="9"/>
      <c r="H19" s="9"/>
      <c r="I19" s="9"/>
    </row>
    <row r="20" spans="4:9" ht="12.75">
      <c r="D20" s="10"/>
      <c r="E20" s="8"/>
      <c r="F20" s="9"/>
      <c r="G20" s="9"/>
      <c r="H20" s="9"/>
      <c r="I20" s="9"/>
    </row>
    <row r="21" spans="4:9" ht="12.75">
      <c r="D21" s="10"/>
      <c r="E21" s="8"/>
      <c r="F21" s="9"/>
      <c r="G21" s="9"/>
      <c r="H21" s="9"/>
      <c r="I21" s="9"/>
    </row>
    <row r="22" spans="4:9" ht="12.75">
      <c r="D22" s="10"/>
      <c r="E22" s="8"/>
      <c r="F22" s="9"/>
      <c r="G22" s="9"/>
      <c r="H22" s="9"/>
      <c r="I22" s="9"/>
    </row>
    <row r="23" spans="4:17" ht="12.75">
      <c r="D23" s="10"/>
      <c r="E23" s="8"/>
      <c r="F23" s="9"/>
      <c r="G23" s="9"/>
      <c r="H23" s="9"/>
      <c r="I23" s="9"/>
      <c r="Q23" s="3" t="s">
        <v>13</v>
      </c>
    </row>
    <row r="24" spans="2:19" ht="12" customHeight="1">
      <c r="B24" s="6"/>
      <c r="C24" s="7"/>
      <c r="D24" s="7"/>
      <c r="E24" s="7"/>
      <c r="F24" s="6"/>
      <c r="G24" s="6"/>
      <c r="H24" s="6"/>
      <c r="I24" s="6"/>
      <c r="J24" s="6"/>
      <c r="K24" s="6"/>
      <c r="L24" s="6"/>
      <c r="M24" s="6"/>
      <c r="N24" s="6"/>
      <c r="O24" s="6"/>
      <c r="P24" s="6"/>
      <c r="Q24" s="6"/>
      <c r="R24" s="6"/>
      <c r="S24"/>
    </row>
    <row r="25" spans="4:19" ht="12.75">
      <c r="D25" s="10"/>
      <c r="E25" s="8"/>
      <c r="F25" s="9"/>
      <c r="G25" s="9"/>
      <c r="H25" s="9"/>
      <c r="I25" s="9"/>
      <c r="S25"/>
    </row>
    <row r="26" spans="3:9" ht="18">
      <c r="C26" s="11" t="s">
        <v>8</v>
      </c>
      <c r="E26" s="8"/>
      <c r="F26" s="9"/>
      <c r="G26" s="9"/>
      <c r="H26" s="9"/>
      <c r="I26" s="9"/>
    </row>
    <row r="27" spans="4:9" ht="12.75">
      <c r="D27" s="10"/>
      <c r="E27" s="8"/>
      <c r="F27" s="9"/>
      <c r="G27" s="9"/>
      <c r="H27" s="9"/>
      <c r="I27" s="9"/>
    </row>
    <row r="28" spans="2:17" ht="15">
      <c r="B28" s="147" t="s">
        <v>58</v>
      </c>
      <c r="C28" s="147"/>
      <c r="D28" s="41" t="s">
        <v>10</v>
      </c>
      <c r="E28" s="112">
        <v>290</v>
      </c>
      <c r="F28" s="28" t="s">
        <v>0</v>
      </c>
      <c r="G28" s="44"/>
      <c r="H28" s="44"/>
      <c r="I28" s="44"/>
      <c r="J28" s="15"/>
      <c r="K28" s="15"/>
      <c r="L28" s="15"/>
      <c r="Q28" s="43" t="s">
        <v>87</v>
      </c>
    </row>
    <row r="29" spans="2:17" ht="15">
      <c r="B29" s="147" t="s">
        <v>59</v>
      </c>
      <c r="C29" s="147"/>
      <c r="D29" s="41" t="s">
        <v>2</v>
      </c>
      <c r="E29" s="113">
        <v>92</v>
      </c>
      <c r="F29" s="28" t="s">
        <v>37</v>
      </c>
      <c r="G29" s="44"/>
      <c r="H29" s="44"/>
      <c r="I29" s="44"/>
      <c r="J29" s="15"/>
      <c r="K29" s="15"/>
      <c r="L29" s="15"/>
      <c r="Q29" s="43" t="s">
        <v>87</v>
      </c>
    </row>
    <row r="30" spans="2:18" ht="15">
      <c r="B30" s="147" t="s">
        <v>60</v>
      </c>
      <c r="C30" s="147"/>
      <c r="D30" s="41" t="s">
        <v>11</v>
      </c>
      <c r="E30" s="112">
        <v>9</v>
      </c>
      <c r="F30" s="28" t="s">
        <v>54</v>
      </c>
      <c r="G30" s="44"/>
      <c r="H30" s="44"/>
      <c r="I30" s="44"/>
      <c r="J30" s="15"/>
      <c r="L30" s="15"/>
      <c r="Q30" s="43" t="s">
        <v>87</v>
      </c>
      <c r="R30" s="93"/>
    </row>
    <row r="31" spans="1:21" ht="12" customHeight="1">
      <c r="A31" s="39"/>
      <c r="B31" s="54"/>
      <c r="C31" s="55"/>
      <c r="D31" s="56"/>
      <c r="E31" s="45"/>
      <c r="F31" s="57"/>
      <c r="G31" s="57"/>
      <c r="H31" s="57"/>
      <c r="I31" s="57"/>
      <c r="J31" s="54"/>
      <c r="K31" s="54"/>
      <c r="L31" s="54"/>
      <c r="M31" s="39"/>
      <c r="N31" s="39"/>
      <c r="O31" s="92"/>
      <c r="P31" s="92"/>
      <c r="Q31" s="92"/>
      <c r="R31" s="92"/>
      <c r="S31" s="39"/>
      <c r="T31" s="39"/>
      <c r="U31" s="39"/>
    </row>
    <row r="32" spans="1:21" ht="15">
      <c r="A32" s="39"/>
      <c r="B32" s="54"/>
      <c r="C32" s="56" t="s">
        <v>31</v>
      </c>
      <c r="D32" s="55"/>
      <c r="E32" s="45"/>
      <c r="F32" s="57"/>
      <c r="G32" s="57"/>
      <c r="H32" s="57"/>
      <c r="I32" s="57"/>
      <c r="J32" s="54"/>
      <c r="K32" s="54"/>
      <c r="L32" s="54"/>
      <c r="M32" s="39"/>
      <c r="N32" s="39"/>
      <c r="O32" s="92"/>
      <c r="P32" s="92"/>
      <c r="Q32" s="92"/>
      <c r="R32" s="92"/>
      <c r="S32" s="39"/>
      <c r="T32" s="39"/>
      <c r="U32" s="39"/>
    </row>
    <row r="33" spans="1:21" ht="15">
      <c r="A33" s="39"/>
      <c r="B33" s="54"/>
      <c r="C33" s="56" t="s">
        <v>36</v>
      </c>
      <c r="D33" s="55"/>
      <c r="E33" s="45"/>
      <c r="F33" s="57"/>
      <c r="G33" s="57"/>
      <c r="H33" s="57"/>
      <c r="I33" s="57"/>
      <c r="J33" s="54"/>
      <c r="K33" s="54"/>
      <c r="L33" s="54"/>
      <c r="M33" s="39"/>
      <c r="N33" s="39"/>
      <c r="O33" s="92"/>
      <c r="P33" s="92"/>
      <c r="Q33" s="92"/>
      <c r="R33" s="92"/>
      <c r="S33" s="39"/>
      <c r="T33" s="39"/>
      <c r="U33" s="39"/>
    </row>
    <row r="34" spans="1:21" ht="12" customHeight="1">
      <c r="A34" s="39"/>
      <c r="B34" s="54"/>
      <c r="C34" s="55"/>
      <c r="D34" s="56"/>
      <c r="E34" s="45"/>
      <c r="F34" s="57"/>
      <c r="G34" s="57"/>
      <c r="H34" s="57"/>
      <c r="I34" s="57"/>
      <c r="J34" s="54"/>
      <c r="K34" s="54"/>
      <c r="L34" s="54"/>
      <c r="M34" s="39"/>
      <c r="N34" s="39"/>
      <c r="O34" s="92"/>
      <c r="P34" s="92"/>
      <c r="Q34" s="92"/>
      <c r="R34" s="92"/>
      <c r="S34" s="39"/>
      <c r="T34" s="39"/>
      <c r="U34" s="39"/>
    </row>
    <row r="35" spans="1:21" ht="15.75" customHeight="1">
      <c r="A35" s="39"/>
      <c r="B35" s="136" t="s">
        <v>62</v>
      </c>
      <c r="C35" s="136"/>
      <c r="D35" s="121" t="s">
        <v>71</v>
      </c>
      <c r="E35" s="124">
        <f>ROUND(ABS(E30*E30/(E28/E29*100)),3)</f>
        <v>0.257</v>
      </c>
      <c r="F35" s="58" t="s">
        <v>1</v>
      </c>
      <c r="G35" s="57"/>
      <c r="H35" s="57"/>
      <c r="I35" s="57"/>
      <c r="J35" s="54"/>
      <c r="K35" s="54"/>
      <c r="L35" s="54"/>
      <c r="M35" s="39"/>
      <c r="N35" s="39"/>
      <c r="O35" s="92"/>
      <c r="P35" s="94"/>
      <c r="Q35" s="92"/>
      <c r="R35" s="92"/>
      <c r="S35" s="39"/>
      <c r="T35" s="39"/>
      <c r="U35" s="39"/>
    </row>
    <row r="36" spans="1:21" ht="12" customHeight="1">
      <c r="A36" s="39"/>
      <c r="B36" s="54"/>
      <c r="C36" s="55"/>
      <c r="D36" s="55"/>
      <c r="E36" s="55"/>
      <c r="F36" s="54"/>
      <c r="G36" s="54"/>
      <c r="H36" s="54"/>
      <c r="I36" s="54"/>
      <c r="J36" s="54"/>
      <c r="K36" s="54"/>
      <c r="L36" s="54"/>
      <c r="M36" s="39"/>
      <c r="N36" s="39"/>
      <c r="O36" s="92"/>
      <c r="P36" s="92"/>
      <c r="Q36" s="92"/>
      <c r="R36" s="92"/>
      <c r="S36" s="39"/>
      <c r="T36" s="39"/>
      <c r="U36" s="39"/>
    </row>
    <row r="37" spans="1:21" ht="15">
      <c r="A37" s="39"/>
      <c r="B37" s="54"/>
      <c r="C37" s="56" t="s">
        <v>55</v>
      </c>
      <c r="D37" s="55"/>
      <c r="E37" s="46"/>
      <c r="F37" s="57"/>
      <c r="G37" s="56"/>
      <c r="H37" s="56"/>
      <c r="I37" s="59"/>
      <c r="J37" s="54"/>
      <c r="K37" s="54"/>
      <c r="L37" s="54"/>
      <c r="M37" s="39"/>
      <c r="N37" s="39"/>
      <c r="O37" s="92"/>
      <c r="P37" s="92"/>
      <c r="Q37" s="92"/>
      <c r="R37" s="92"/>
      <c r="S37" s="39"/>
      <c r="T37" s="39"/>
      <c r="U37" s="39"/>
    </row>
    <row r="38" spans="1:21" ht="12" customHeight="1">
      <c r="A38" s="39"/>
      <c r="B38" s="54"/>
      <c r="C38" s="55"/>
      <c r="D38" s="56"/>
      <c r="E38" s="46"/>
      <c r="F38" s="57"/>
      <c r="G38" s="56"/>
      <c r="H38" s="56"/>
      <c r="I38" s="59"/>
      <c r="J38" s="54"/>
      <c r="K38" s="54"/>
      <c r="L38" s="54"/>
      <c r="M38" s="39"/>
      <c r="N38" s="39"/>
      <c r="O38" s="92"/>
      <c r="P38" s="92"/>
      <c r="Q38" s="92"/>
      <c r="R38" s="92"/>
      <c r="S38" s="39"/>
      <c r="T38" s="39"/>
      <c r="U38" s="39"/>
    </row>
    <row r="39" spans="1:21" ht="15.75">
      <c r="A39" s="39"/>
      <c r="B39" s="138" t="s">
        <v>85</v>
      </c>
      <c r="C39" s="138"/>
      <c r="D39" s="60" t="s">
        <v>9</v>
      </c>
      <c r="E39" s="126">
        <v>50</v>
      </c>
      <c r="F39" s="59" t="s">
        <v>99</v>
      </c>
      <c r="G39" s="100"/>
      <c r="H39" s="43" t="s">
        <v>83</v>
      </c>
      <c r="J39" s="98"/>
      <c r="K39" s="60" t="s">
        <v>45</v>
      </c>
      <c r="L39" s="114">
        <v>0.284</v>
      </c>
      <c r="M39" s="96" t="s">
        <v>46</v>
      </c>
      <c r="N39" s="60"/>
      <c r="O39" s="115">
        <f>IF((OR(G39="x",G39="X")),(10^6/(2*3.14*L39*10^3*E35)),"")</f>
      </c>
      <c r="P39" s="59" t="s">
        <v>98</v>
      </c>
      <c r="Q39" s="61" t="s">
        <v>87</v>
      </c>
      <c r="R39" s="92"/>
      <c r="S39" s="39"/>
      <c r="T39" s="39"/>
      <c r="U39" s="39"/>
    </row>
    <row r="40" spans="1:21" ht="15" customHeight="1">
      <c r="A40" s="39"/>
      <c r="B40" s="138" t="s">
        <v>86</v>
      </c>
      <c r="C40" s="138"/>
      <c r="D40" s="60" t="s">
        <v>56</v>
      </c>
      <c r="E40" s="110">
        <v>0</v>
      </c>
      <c r="F40" s="59" t="s">
        <v>100</v>
      </c>
      <c r="G40" s="56"/>
      <c r="H40" s="42" t="s">
        <v>84</v>
      </c>
      <c r="J40" s="15" t="s">
        <v>111</v>
      </c>
      <c r="Q40" s="61" t="s">
        <v>87</v>
      </c>
      <c r="R40" s="92"/>
      <c r="S40" s="39"/>
      <c r="T40" s="39"/>
      <c r="U40" s="39"/>
    </row>
    <row r="41" spans="1:21" ht="12" customHeight="1">
      <c r="A41" s="39"/>
      <c r="B41" s="54"/>
      <c r="C41" s="55"/>
      <c r="D41" s="60"/>
      <c r="E41" s="46"/>
      <c r="F41" s="59"/>
      <c r="G41" s="56"/>
      <c r="H41" s="56"/>
      <c r="I41" s="59"/>
      <c r="J41" s="54"/>
      <c r="K41" s="61"/>
      <c r="L41" s="54"/>
      <c r="M41" s="39"/>
      <c r="N41" s="39"/>
      <c r="O41" s="92"/>
      <c r="R41" s="93"/>
      <c r="S41" s="39"/>
      <c r="T41" s="39"/>
      <c r="U41" s="39"/>
    </row>
    <row r="42" spans="1:21" ht="15">
      <c r="A42" s="39"/>
      <c r="B42" s="54"/>
      <c r="C42" s="55"/>
      <c r="D42" s="62" t="s">
        <v>21</v>
      </c>
      <c r="E42" s="46"/>
      <c r="F42" s="59"/>
      <c r="G42" s="56"/>
      <c r="H42" s="56"/>
      <c r="I42" s="59"/>
      <c r="J42" s="54"/>
      <c r="K42" s="61"/>
      <c r="L42" s="54"/>
      <c r="M42" s="39"/>
      <c r="N42" s="39"/>
      <c r="O42" s="92"/>
      <c r="P42" s="99">
        <f>IF((OR(G39="x",G39="X")),(((O39+E40))/(I48/(3*E35)-1)),(((E39+E40))/(I48/(3*E35)-1)))</f>
        <v>-56.277372262773724</v>
      </c>
      <c r="Q42" s="128">
        <v>1</v>
      </c>
      <c r="S42" s="39"/>
      <c r="T42" s="39"/>
      <c r="U42" s="39"/>
    </row>
    <row r="43" spans="1:21" ht="15">
      <c r="A43" s="39"/>
      <c r="B43" s="54"/>
      <c r="C43" s="55"/>
      <c r="D43" s="62" t="s">
        <v>14</v>
      </c>
      <c r="E43" s="46"/>
      <c r="F43" s="59"/>
      <c r="G43" s="56"/>
      <c r="H43" s="56"/>
      <c r="I43" s="59"/>
      <c r="J43" s="54"/>
      <c r="K43" s="61"/>
      <c r="L43" s="54"/>
      <c r="M43" s="39"/>
      <c r="N43" s="39"/>
      <c r="O43" s="92"/>
      <c r="P43" s="99">
        <f>(3*K46)/(I48*E35)</f>
        <v>135.7343226857298</v>
      </c>
      <c r="Q43" s="129">
        <v>2</v>
      </c>
      <c r="S43" s="39"/>
      <c r="T43" s="39"/>
      <c r="U43" s="39"/>
    </row>
    <row r="44" spans="1:21" ht="15">
      <c r="A44" s="39"/>
      <c r="B44" s="54"/>
      <c r="C44" s="55"/>
      <c r="D44" s="62"/>
      <c r="F44" s="59"/>
      <c r="G44" s="56"/>
      <c r="H44" s="56"/>
      <c r="I44" s="59"/>
      <c r="J44" s="54"/>
      <c r="K44" s="61"/>
      <c r="L44" s="54"/>
      <c r="M44" s="39"/>
      <c r="N44" s="39"/>
      <c r="O44" s="92"/>
      <c r="P44" s="99">
        <f>IF((OR(G39="x",G39="X")),(((9*K46)/E35^2)-(O39+E40)),(((9*K46)/E35^2)-(E39+E40)))</f>
        <v>86.26247180123849</v>
      </c>
      <c r="Q44" s="129">
        <v>3</v>
      </c>
      <c r="S44" s="39"/>
      <c r="T44" s="39"/>
      <c r="U44" s="39"/>
    </row>
    <row r="45" spans="1:21" ht="15">
      <c r="A45" s="39"/>
      <c r="B45" s="54"/>
      <c r="C45" s="55"/>
      <c r="D45" s="56"/>
      <c r="E45" s="116" t="s">
        <v>34</v>
      </c>
      <c r="F45" s="57"/>
      <c r="G45" s="43"/>
      <c r="H45" s="143" t="s">
        <v>82</v>
      </c>
      <c r="I45" s="143"/>
      <c r="J45" s="54"/>
      <c r="K45" s="143" t="s">
        <v>77</v>
      </c>
      <c r="L45" s="143"/>
      <c r="M45" s="39"/>
      <c r="N45" s="39"/>
      <c r="O45" s="92"/>
      <c r="P45" s="99">
        <f>IF((OR(G39="x",G39="X")),(5*(O39+E40)),(5*(E39+E40)))</f>
        <v>250</v>
      </c>
      <c r="Q45" s="128">
        <v>4</v>
      </c>
      <c r="S45" s="39"/>
      <c r="T45" s="39"/>
      <c r="U45" s="39"/>
    </row>
    <row r="46" spans="1:21" ht="15">
      <c r="A46" s="39"/>
      <c r="B46" s="138" t="s">
        <v>61</v>
      </c>
      <c r="C46" s="138"/>
      <c r="D46" s="146"/>
      <c r="E46" s="110">
        <v>0</v>
      </c>
      <c r="F46" s="59" t="s">
        <v>101</v>
      </c>
      <c r="H46" s="141">
        <v>1</v>
      </c>
      <c r="I46" s="142"/>
      <c r="J46" s="59" t="s">
        <v>103</v>
      </c>
      <c r="K46" s="135">
        <f>E46+H46</f>
        <v>1</v>
      </c>
      <c r="L46" s="135"/>
      <c r="M46" s="63" t="s">
        <v>104</v>
      </c>
      <c r="N46" s="63"/>
      <c r="P46" s="93"/>
      <c r="Q46" s="61" t="s">
        <v>87</v>
      </c>
      <c r="R46" s="92"/>
      <c r="S46" s="39"/>
      <c r="T46" s="39"/>
      <c r="U46" s="39"/>
    </row>
    <row r="47" spans="1:21" ht="12" customHeight="1">
      <c r="A47" s="39"/>
      <c r="B47" s="54"/>
      <c r="C47" s="55"/>
      <c r="D47" s="56"/>
      <c r="E47" s="46"/>
      <c r="F47" s="57"/>
      <c r="G47" s="56"/>
      <c r="H47" s="56"/>
      <c r="I47" s="59"/>
      <c r="J47" s="54"/>
      <c r="K47" s="54"/>
      <c r="L47" s="54"/>
      <c r="M47" s="39"/>
      <c r="N47" s="39"/>
      <c r="O47" s="92"/>
      <c r="P47" s="92"/>
      <c r="Q47" s="92"/>
      <c r="R47" s="92"/>
      <c r="S47" s="39"/>
      <c r="T47" s="39"/>
      <c r="U47" s="39"/>
    </row>
    <row r="48" spans="1:21" ht="15">
      <c r="A48" s="39"/>
      <c r="B48" s="136" t="s">
        <v>95</v>
      </c>
      <c r="C48" s="136"/>
      <c r="D48" s="137"/>
      <c r="E48" s="127">
        <f>MAX(P42,P43,P44,P45)</f>
        <v>250</v>
      </c>
      <c r="F48" s="59" t="s">
        <v>110</v>
      </c>
      <c r="G48"/>
      <c r="H48" s="54"/>
      <c r="I48" s="47">
        <f>ROUND(E35/3,3)</f>
        <v>0.086</v>
      </c>
      <c r="J48" s="58" t="s">
        <v>7</v>
      </c>
      <c r="K48" s="54"/>
      <c r="L48" s="39"/>
      <c r="M48" s="39"/>
      <c r="N48" s="39"/>
      <c r="O48" s="92"/>
      <c r="P48" s="92"/>
      <c r="Q48" s="92"/>
      <c r="R48" s="92"/>
      <c r="S48" s="39"/>
      <c r="T48" s="39"/>
      <c r="U48" s="39"/>
    </row>
    <row r="49" spans="1:21" ht="15">
      <c r="A49" s="39"/>
      <c r="B49" s="55"/>
      <c r="C49" s="56"/>
      <c r="D49" s="46"/>
      <c r="E49" s="89"/>
      <c r="F49" s="59"/>
      <c r="G49" s="54"/>
      <c r="H49" s="54"/>
      <c r="I49" s="67"/>
      <c r="J49" s="58"/>
      <c r="K49" s="140"/>
      <c r="L49" s="140"/>
      <c r="M49" s="39"/>
      <c r="N49" s="39"/>
      <c r="O49" s="39"/>
      <c r="P49" s="39"/>
      <c r="Q49" s="39"/>
      <c r="R49" s="39"/>
      <c r="S49" s="39"/>
      <c r="T49" s="39"/>
      <c r="U49" s="39"/>
    </row>
    <row r="50" spans="1:21" ht="15">
      <c r="A50" s="39"/>
      <c r="B50" s="39"/>
      <c r="C50" s="55"/>
      <c r="D50" s="56"/>
      <c r="E50" s="43" t="s">
        <v>87</v>
      </c>
      <c r="F50" s="57"/>
      <c r="G50" s="57"/>
      <c r="H50" s="57"/>
      <c r="I50" s="57"/>
      <c r="J50" s="54"/>
      <c r="K50" s="54"/>
      <c r="L50" s="54"/>
      <c r="M50" s="39"/>
      <c r="N50" s="39"/>
      <c r="O50" s="39"/>
      <c r="P50" s="39"/>
      <c r="Q50" s="39"/>
      <c r="R50" s="39"/>
      <c r="S50" s="39"/>
      <c r="T50" s="39"/>
      <c r="U50" s="39"/>
    </row>
    <row r="51" spans="1:21" ht="15">
      <c r="A51" s="39"/>
      <c r="B51" s="138" t="s">
        <v>93</v>
      </c>
      <c r="C51" s="138"/>
      <c r="D51" s="60"/>
      <c r="E51" s="110">
        <v>11000</v>
      </c>
      <c r="F51" s="117" t="s">
        <v>102</v>
      </c>
      <c r="G51" s="118"/>
      <c r="H51" s="119"/>
      <c r="I51" s="47">
        <f>ROUNDUP(0.33*((E35*(1+(((IF((OR(G39="x",G39="X")),O39,E39))+E40)/E51)))),3)</f>
        <v>0.08600000000000001</v>
      </c>
      <c r="J51" s="144" t="s">
        <v>7</v>
      </c>
      <c r="K51" s="145" t="s">
        <v>89</v>
      </c>
      <c r="L51" s="145"/>
      <c r="M51" s="145"/>
      <c r="N51" s="145"/>
      <c r="O51" s="145"/>
      <c r="P51" s="64"/>
      <c r="Q51" s="64"/>
      <c r="R51" s="64"/>
      <c r="S51" s="39"/>
      <c r="T51" s="39"/>
      <c r="U51" s="39"/>
    </row>
    <row r="52" spans="1:21" ht="15">
      <c r="A52" s="39"/>
      <c r="B52" s="138" t="s">
        <v>94</v>
      </c>
      <c r="C52" s="138"/>
      <c r="D52" s="65"/>
      <c r="E52" s="111">
        <v>0.079</v>
      </c>
      <c r="F52" s="59" t="s">
        <v>35</v>
      </c>
      <c r="G52" s="66"/>
      <c r="H52" s="66"/>
      <c r="I52" s="47">
        <f>ROUNDDOWN(3*((K46/(E51*E35))),3)</f>
        <v>0.001</v>
      </c>
      <c r="J52" s="144"/>
      <c r="K52" s="145"/>
      <c r="L52" s="145"/>
      <c r="M52" s="145"/>
      <c r="N52" s="145"/>
      <c r="O52" s="145"/>
      <c r="P52" s="39"/>
      <c r="Q52" s="39"/>
      <c r="R52" s="39"/>
      <c r="S52" s="39"/>
      <c r="T52" s="39"/>
      <c r="U52" s="39"/>
    </row>
    <row r="53" spans="1:21" ht="12" customHeight="1">
      <c r="A53" s="39"/>
      <c r="B53" s="125"/>
      <c r="C53" s="40"/>
      <c r="D53" s="40"/>
      <c r="E53" s="40"/>
      <c r="F53" s="39"/>
      <c r="G53" s="39"/>
      <c r="H53" s="39"/>
      <c r="I53" s="39"/>
      <c r="J53" s="39"/>
      <c r="K53" s="39"/>
      <c r="L53" s="39"/>
      <c r="M53" s="67"/>
      <c r="N53" s="67"/>
      <c r="O53" s="67"/>
      <c r="P53" s="67"/>
      <c r="Q53" s="67"/>
      <c r="R53" s="67"/>
      <c r="S53" s="67"/>
      <c r="T53" s="39"/>
      <c r="U53" s="39"/>
    </row>
    <row r="54" spans="1:21" ht="12" customHeight="1">
      <c r="A54" s="39"/>
      <c r="B54" s="39"/>
      <c r="C54" s="40"/>
      <c r="D54" s="68"/>
      <c r="E54" s="69"/>
      <c r="F54" s="70"/>
      <c r="G54" s="68"/>
      <c r="H54" s="68"/>
      <c r="I54" s="71"/>
      <c r="J54" s="39"/>
      <c r="K54" s="39"/>
      <c r="L54" s="39"/>
      <c r="M54" s="39"/>
      <c r="N54" s="39"/>
      <c r="O54" s="39"/>
      <c r="P54" s="39"/>
      <c r="Q54" s="39"/>
      <c r="R54" s="39"/>
      <c r="S54" s="67"/>
      <c r="T54" s="39"/>
      <c r="U54" s="39"/>
    </row>
    <row r="55" spans="1:21" ht="20.25">
      <c r="A55" s="39"/>
      <c r="B55" s="72" t="s">
        <v>72</v>
      </c>
      <c r="C55" s="40"/>
      <c r="D55" s="68"/>
      <c r="E55" s="69"/>
      <c r="F55" s="70"/>
      <c r="G55" s="68"/>
      <c r="H55" s="68"/>
      <c r="I55" s="71"/>
      <c r="J55" s="39"/>
      <c r="K55" s="39"/>
      <c r="L55" s="39"/>
      <c r="M55" s="39"/>
      <c r="N55" s="39"/>
      <c r="O55" s="39"/>
      <c r="P55" s="39"/>
      <c r="Q55" s="39"/>
      <c r="R55" s="39"/>
      <c r="S55" s="39"/>
      <c r="T55" s="39"/>
      <c r="U55" s="39"/>
    </row>
    <row r="56" spans="1:21" ht="12" customHeight="1">
      <c r="A56" s="39"/>
      <c r="B56" s="39"/>
      <c r="C56" s="40"/>
      <c r="D56" s="68"/>
      <c r="E56" s="69"/>
      <c r="F56" s="70"/>
      <c r="G56" s="68"/>
      <c r="H56" s="68"/>
      <c r="I56" s="71"/>
      <c r="J56" s="39"/>
      <c r="K56" s="39"/>
      <c r="L56" s="39"/>
      <c r="M56" s="39"/>
      <c r="N56" s="39"/>
      <c r="O56" s="39"/>
      <c r="P56" s="39"/>
      <c r="Q56" s="39"/>
      <c r="R56" s="39"/>
      <c r="S56" s="39"/>
      <c r="T56" s="39"/>
      <c r="U56" s="39"/>
    </row>
    <row r="57" spans="1:21" ht="15.75" customHeight="1">
      <c r="A57" s="39"/>
      <c r="B57" s="63" t="s">
        <v>5</v>
      </c>
      <c r="C57" s="73" t="s">
        <v>19</v>
      </c>
      <c r="D57" s="74" t="s">
        <v>3</v>
      </c>
      <c r="E57" s="58" t="s">
        <v>30</v>
      </c>
      <c r="F57" s="40"/>
      <c r="G57" s="39"/>
      <c r="H57" s="39"/>
      <c r="I57" s="39"/>
      <c r="J57" s="39"/>
      <c r="K57" s="39"/>
      <c r="L57" s="39"/>
      <c r="M57" s="39"/>
      <c r="N57" s="39"/>
      <c r="O57" s="39"/>
      <c r="P57" s="39"/>
      <c r="Q57" s="39"/>
      <c r="R57" s="39"/>
      <c r="S57" s="39"/>
      <c r="T57" s="39"/>
      <c r="U57" s="39"/>
    </row>
    <row r="58" spans="1:21" ht="15.75" customHeight="1">
      <c r="A58" s="39"/>
      <c r="B58" s="54" t="s">
        <v>90</v>
      </c>
      <c r="C58" s="55">
        <v>1</v>
      </c>
      <c r="D58" s="75"/>
      <c r="E58" s="88">
        <f>E52/((E35*(1+(((IF((OR(G39="x",G39="X")),O39,E39))+E40)/E51))))</f>
        <v>0.30600207757451975</v>
      </c>
      <c r="F58" s="76" t="s">
        <v>17</v>
      </c>
      <c r="G58" s="39"/>
      <c r="H58" s="39"/>
      <c r="I58" s="39"/>
      <c r="J58" s="39"/>
      <c r="K58" s="39"/>
      <c r="L58" s="39"/>
      <c r="M58" s="39"/>
      <c r="N58" s="39"/>
      <c r="O58" s="39"/>
      <c r="P58" s="39"/>
      <c r="Q58" s="39"/>
      <c r="R58" s="39"/>
      <c r="S58" s="39"/>
      <c r="T58" s="39"/>
      <c r="U58" s="39"/>
    </row>
    <row r="59" spans="1:21" ht="15.75" customHeight="1">
      <c r="A59" s="39"/>
      <c r="B59" s="54" t="s">
        <v>106</v>
      </c>
      <c r="C59" s="55">
        <v>2</v>
      </c>
      <c r="D59" s="77"/>
      <c r="E59" s="90">
        <f>E52/((K46/(E51*E35)))</f>
        <v>223.333</v>
      </c>
      <c r="F59" s="76" t="s">
        <v>15</v>
      </c>
      <c r="G59" s="39"/>
      <c r="H59" s="39"/>
      <c r="I59" s="39"/>
      <c r="J59" s="39"/>
      <c r="K59" s="39"/>
      <c r="L59" s="39"/>
      <c r="M59" s="39"/>
      <c r="N59" s="39"/>
      <c r="O59" s="39"/>
      <c r="P59" s="39"/>
      <c r="Q59" s="39"/>
      <c r="R59" s="39"/>
      <c r="S59" s="39"/>
      <c r="T59" s="39"/>
      <c r="U59" s="39"/>
    </row>
    <row r="60" spans="1:21" ht="15.75" customHeight="1">
      <c r="A60" s="39"/>
      <c r="B60" s="54" t="s">
        <v>107</v>
      </c>
      <c r="C60" s="55">
        <v>3</v>
      </c>
      <c r="D60" s="77"/>
      <c r="E60" s="90">
        <f>(E35^2)/(K46/(E51+(IF((OR(G39="x",G39="X")),O39,E39))+E40))</f>
        <v>729.84145</v>
      </c>
      <c r="F60" s="76" t="s">
        <v>16</v>
      </c>
      <c r="G60" s="39"/>
      <c r="H60" s="39"/>
      <c r="I60" s="39"/>
      <c r="J60" s="39"/>
      <c r="K60" s="39"/>
      <c r="L60" s="39"/>
      <c r="M60" s="109" t="s">
        <v>57</v>
      </c>
      <c r="N60" s="64"/>
      <c r="O60" s="39"/>
      <c r="P60" s="39"/>
      <c r="Q60" s="39"/>
      <c r="R60" s="39"/>
      <c r="S60" s="39"/>
      <c r="T60" s="39"/>
      <c r="U60" s="39"/>
    </row>
    <row r="61" spans="1:21" ht="15.75" customHeight="1">
      <c r="A61" s="39"/>
      <c r="B61" s="54" t="s">
        <v>105</v>
      </c>
      <c r="C61" s="55">
        <v>4</v>
      </c>
      <c r="D61" s="78">
        <f>E39+E40</f>
        <v>50</v>
      </c>
      <c r="E61" s="91">
        <f>E51/((IF((OR(G39="x",G39="X")),O39,E39))+E40)</f>
        <v>220</v>
      </c>
      <c r="F61" s="42" t="s">
        <v>20</v>
      </c>
      <c r="G61" s="39"/>
      <c r="H61" s="39"/>
      <c r="I61" s="39"/>
      <c r="J61" s="39"/>
      <c r="K61" s="39"/>
      <c r="L61" s="39"/>
      <c r="M61" s="133" t="s">
        <v>4</v>
      </c>
      <c r="N61" s="133"/>
      <c r="O61" s="133"/>
      <c r="P61" s="133"/>
      <c r="Q61" s="133"/>
      <c r="R61" s="133"/>
      <c r="S61" s="39"/>
      <c r="T61" s="39"/>
      <c r="U61" s="39"/>
    </row>
    <row r="62" spans="1:21" ht="12" customHeight="1">
      <c r="A62" s="67"/>
      <c r="B62" s="67"/>
      <c r="C62" s="67"/>
      <c r="D62" s="67"/>
      <c r="E62" s="67"/>
      <c r="F62" s="67"/>
      <c r="G62" s="67"/>
      <c r="H62" s="67"/>
      <c r="I62" s="67"/>
      <c r="J62" s="67"/>
      <c r="K62" s="67"/>
      <c r="L62" s="67"/>
      <c r="M62" s="67"/>
      <c r="N62" s="67"/>
      <c r="O62" s="67"/>
      <c r="P62" s="67"/>
      <c r="Q62" s="67"/>
      <c r="R62" s="67"/>
      <c r="S62" s="67"/>
      <c r="T62" s="67"/>
      <c r="U62" s="67"/>
    </row>
    <row r="63" spans="2:16" s="17" customFormat="1" ht="13.5" thickBot="1">
      <c r="B63" s="19"/>
      <c r="C63" s="19"/>
      <c r="D63" s="19"/>
      <c r="E63" s="19"/>
      <c r="F63" s="19"/>
      <c r="G63" s="19"/>
      <c r="H63" s="19"/>
      <c r="I63" s="19"/>
      <c r="J63" s="19"/>
      <c r="K63" s="19"/>
      <c r="L63" s="19"/>
      <c r="M63" s="19"/>
      <c r="N63" s="19"/>
      <c r="O63" s="19"/>
      <c r="P63" s="19"/>
    </row>
    <row r="64" spans="2:18" ht="15">
      <c r="B64" s="130" t="s">
        <v>24</v>
      </c>
      <c r="C64" s="130"/>
      <c r="D64" s="130"/>
      <c r="E64" s="130"/>
      <c r="F64" s="130"/>
      <c r="G64" s="130"/>
      <c r="H64" s="130"/>
      <c r="I64" s="130"/>
      <c r="J64" s="130"/>
      <c r="K64" s="130"/>
      <c r="L64" s="130"/>
      <c r="M64" s="130"/>
      <c r="N64" s="130"/>
      <c r="O64" s="130"/>
      <c r="P64" s="130"/>
      <c r="Q64" s="130"/>
      <c r="R64" s="130"/>
    </row>
    <row r="65" spans="1:21" ht="15">
      <c r="A65" s="39"/>
      <c r="B65" s="79" t="s">
        <v>32</v>
      </c>
      <c r="C65" s="80"/>
      <c r="D65" s="80"/>
      <c r="E65" s="80"/>
      <c r="F65" s="80"/>
      <c r="G65" s="80"/>
      <c r="H65" s="80"/>
      <c r="I65" s="80"/>
      <c r="J65" s="80"/>
      <c r="K65" s="80"/>
      <c r="L65" s="80"/>
      <c r="M65" s="80"/>
      <c r="N65" s="80"/>
      <c r="O65" s="80"/>
      <c r="P65" s="80"/>
      <c r="Q65" s="80"/>
      <c r="R65" s="81" t="s">
        <v>108</v>
      </c>
      <c r="S65" s="82"/>
      <c r="T65" s="39"/>
      <c r="U65" s="39"/>
    </row>
    <row r="66" spans="1:21" ht="12.75">
      <c r="A66" s="39"/>
      <c r="B66" s="39"/>
      <c r="C66" s="40"/>
      <c r="D66" s="40"/>
      <c r="E66" s="40"/>
      <c r="F66" s="40"/>
      <c r="G66" s="40"/>
      <c r="H66" s="40"/>
      <c r="I66" s="39"/>
      <c r="J66" s="39"/>
      <c r="K66" s="39"/>
      <c r="L66" s="39"/>
      <c r="M66" s="39"/>
      <c r="N66" s="39"/>
      <c r="O66" s="39"/>
      <c r="P66" s="39"/>
      <c r="Q66" s="39"/>
      <c r="R66" s="39"/>
      <c r="S66" s="39"/>
      <c r="T66" s="39"/>
      <c r="U66" s="39"/>
    </row>
    <row r="67" ht="12.75"/>
    <row r="68" ht="12.75"/>
    <row r="69" ht="12.75"/>
    <row r="70" ht="12.75"/>
    <row r="71" ht="13.5" customHeight="1"/>
    <row r="72" ht="12.75"/>
    <row r="73" ht="12.75"/>
    <row r="74" ht="12.75"/>
    <row r="75" ht="12.75"/>
    <row r="76" ht="12.75"/>
    <row r="77" ht="12.75"/>
    <row r="78" ht="13.5" customHeight="1"/>
    <row r="79" ht="12.75"/>
    <row r="80" ht="12.75"/>
    <row r="81" ht="13.5" customHeight="1"/>
    <row r="82" ht="12.75"/>
    <row r="83" ht="13.5" customHeight="1"/>
    <row r="84" ht="12.75"/>
    <row r="85" ht="12.75"/>
    <row r="86" ht="12.75"/>
    <row r="87" ht="12.75"/>
    <row r="88" ht="13.5" customHeight="1"/>
    <row r="89" ht="12.75"/>
    <row r="90" ht="12.75" customHeight="1"/>
    <row r="91" ht="13.5" customHeight="1"/>
    <row r="92" ht="12.75"/>
    <row r="93" ht="12.75"/>
    <row r="94" ht="12.75"/>
    <row r="95" ht="12.75"/>
    <row r="96" ht="12.75"/>
    <row r="97" ht="12.75"/>
    <row r="98" ht="12.75"/>
    <row r="99" ht="13.5" customHeight="1"/>
    <row r="100" ht="12.75"/>
    <row r="101" ht="13.5" customHeight="1"/>
    <row r="102" ht="12.75"/>
    <row r="103" ht="12.75"/>
    <row r="104" ht="12.75"/>
    <row r="105" ht="12.75"/>
    <row r="106" ht="12.75"/>
    <row r="107" ht="12.75"/>
    <row r="108" ht="12.75"/>
    <row r="109" ht="12.75"/>
    <row r="110" ht="12.75"/>
    <row r="111" ht="12.75"/>
    <row r="112" ht="10.5" customHeight="1"/>
    <row r="113" ht="12.75"/>
    <row r="114" ht="12.75"/>
    <row r="115" ht="12.75" customHeight="1"/>
    <row r="116" ht="12.75"/>
    <row r="117" ht="12.75"/>
    <row r="118" ht="12.75"/>
    <row r="119" ht="12.75"/>
    <row r="120" ht="12.75"/>
    <row r="121" ht="12.75"/>
    <row r="122" ht="12.75"/>
    <row r="123" ht="15.75" customHeight="1"/>
    <row r="124" ht="12.75"/>
    <row r="125" ht="12.75"/>
    <row r="126" ht="12.75"/>
    <row r="127" ht="12.75"/>
  </sheetData>
  <sheetProtection sheet="1" selectLockedCells="1"/>
  <mergeCells count="22">
    <mergeCell ref="I13:Q13"/>
    <mergeCell ref="B39:C39"/>
    <mergeCell ref="B28:C28"/>
    <mergeCell ref="B29:C29"/>
    <mergeCell ref="B30:C30"/>
    <mergeCell ref="B35:C35"/>
    <mergeCell ref="B51:C51"/>
    <mergeCell ref="H46:I46"/>
    <mergeCell ref="H45:I45"/>
    <mergeCell ref="K45:L45"/>
    <mergeCell ref="J51:J52"/>
    <mergeCell ref="K51:O52"/>
    <mergeCell ref="B46:D46"/>
    <mergeCell ref="B64:R64"/>
    <mergeCell ref="B6:R12"/>
    <mergeCell ref="M61:R61"/>
    <mergeCell ref="K46:L46"/>
    <mergeCell ref="B48:D48"/>
    <mergeCell ref="B40:C40"/>
    <mergeCell ref="C15:P15"/>
    <mergeCell ref="B52:C52"/>
    <mergeCell ref="K49:L49"/>
  </mergeCells>
  <conditionalFormatting sqref="E58">
    <cfRule type="cellIs" priority="23" dxfId="4" operator="lessThanOrEqual" stopIfTrue="1">
      <formula>0.33</formula>
    </cfRule>
    <cfRule type="cellIs" priority="30" dxfId="14" operator="greaterThan" stopIfTrue="1">
      <formula>0.33</formula>
    </cfRule>
  </conditionalFormatting>
  <conditionalFormatting sqref="E60">
    <cfRule type="cellIs" priority="18" dxfId="3" operator="lessThan" stopIfTrue="1">
      <formula>9</formula>
    </cfRule>
    <cfRule type="cellIs" priority="20" dxfId="4" operator="greaterThanOrEqual" stopIfTrue="1">
      <formula>9</formula>
    </cfRule>
  </conditionalFormatting>
  <conditionalFormatting sqref="E29">
    <cfRule type="cellIs" priority="12" dxfId="8" operator="greaterThan" stopIfTrue="1">
      <formula>100</formula>
    </cfRule>
    <cfRule type="cellIs" priority="13" dxfId="8" operator="lessThanOrEqual" stopIfTrue="1">
      <formula>0</formula>
    </cfRule>
  </conditionalFormatting>
  <conditionalFormatting sqref="E61">
    <cfRule type="cellIs" priority="10" dxfId="3" operator="lessThan" stopIfTrue="1">
      <formula>5</formula>
    </cfRule>
    <cfRule type="cellIs" priority="11" dxfId="4" operator="greaterThanOrEqual" stopIfTrue="1">
      <formula>5</formula>
    </cfRule>
  </conditionalFormatting>
  <conditionalFormatting sqref="G52:H52">
    <cfRule type="expression" priority="8" dxfId="5" stopIfTrue="1">
      <formula>LEFT(G52,1)="C"</formula>
    </cfRule>
  </conditionalFormatting>
  <conditionalFormatting sqref="E59">
    <cfRule type="cellIs" priority="6" dxfId="4" operator="greaterThanOrEqual" stopIfTrue="1">
      <formula>3</formula>
    </cfRule>
    <cfRule type="cellIs" priority="7" dxfId="3" operator="lessThan" stopIfTrue="1">
      <formula>3</formula>
    </cfRule>
  </conditionalFormatting>
  <conditionalFormatting sqref="L39">
    <cfRule type="expression" priority="3" dxfId="1" stopIfTrue="1">
      <formula>IF(OR(($G$39&lt;&gt;"x"),($G$39&lt;&gt;"X")),1,0)</formula>
    </cfRule>
  </conditionalFormatting>
  <conditionalFormatting sqref="E39">
    <cfRule type="expression" priority="2" dxfId="1" stopIfTrue="1">
      <formula>IF(OR(($G$39="x"),($G$39="X")),1,0)</formula>
    </cfRule>
  </conditionalFormatting>
  <conditionalFormatting sqref="O39">
    <cfRule type="expression" priority="1" dxfId="15" stopIfTrue="1">
      <formula>IF(OR(($G$39&lt;&gt;"x"),($G$39&lt;&gt;"X")),1,0)</formula>
    </cfRule>
  </conditionalFormatting>
  <hyperlinks>
    <hyperlink ref="I13" r:id="rId1" display="http://www.synqor.com/documents/appnotes/appnt_System_Instability.pdf "/>
    <hyperlink ref="M61" r:id="rId2" display="http://www.synqor.com/documents/appnotes/appnt_System_Instability.pdf"/>
  </hyperlinks>
  <printOptions/>
  <pageMargins left="0.95" right="0.7" top="0.75" bottom="0.75" header="0.3" footer="0.3"/>
  <pageSetup horizontalDpi="600" verticalDpi="600" orientation="landscape" scale="54" r:id="rId4"/>
  <drawing r:id="rId3"/>
</worksheet>
</file>

<file path=xl/worksheets/sheet2.xml><?xml version="1.0" encoding="utf-8"?>
<worksheet xmlns="http://schemas.openxmlformats.org/spreadsheetml/2006/main" xmlns:r="http://schemas.openxmlformats.org/officeDocument/2006/relationships">
  <dimension ref="A1:U60"/>
  <sheetViews>
    <sheetView showGridLines="0" showRowColHeaders="0" zoomScale="84" zoomScaleNormal="84" zoomScaleSheetLayoutView="70" workbookViewId="0" topLeftCell="A1">
      <selection activeCell="R53" sqref="R53"/>
    </sheetView>
  </sheetViews>
  <sheetFormatPr defaultColWidth="11.421875" defaultRowHeight="12.75"/>
  <cols>
    <col min="1" max="1" width="3.140625" style="3" customWidth="1"/>
    <col min="2" max="2" width="29.57421875" style="3" customWidth="1"/>
    <col min="3" max="3" width="13.28125" style="5" customWidth="1"/>
    <col min="4" max="4" width="11.00390625" style="5" customWidth="1"/>
    <col min="5" max="5" width="16.7109375" style="5" customWidth="1"/>
    <col min="6" max="6" width="10.7109375" style="3" customWidth="1"/>
    <col min="7" max="7" width="3.140625" style="3" customWidth="1"/>
    <col min="8" max="8" width="8.8515625" style="3" customWidth="1"/>
    <col min="9" max="9" width="11.421875" style="3" customWidth="1"/>
    <col min="10" max="10" width="13.7109375" style="3" customWidth="1"/>
    <col min="11" max="11" width="6.421875" style="3" customWidth="1"/>
    <col min="12" max="12" width="11.421875" style="3" customWidth="1"/>
    <col min="13" max="13" width="7.00390625" style="3" customWidth="1"/>
    <col min="14" max="14" width="5.28125" style="3" customWidth="1"/>
    <col min="15" max="15" width="10.28125" style="3" customWidth="1"/>
    <col min="16" max="16" width="11.421875" style="3" customWidth="1"/>
    <col min="17" max="17" width="26.00390625" style="3" customWidth="1"/>
    <col min="18" max="18" width="11.421875" style="3" customWidth="1"/>
    <col min="19" max="19" width="3.140625" style="3" customWidth="1"/>
    <col min="20" max="16384" width="11.421875" style="3" customWidth="1"/>
  </cols>
  <sheetData>
    <row r="1" spans="1:21" ht="12.75">
      <c r="A1" s="39"/>
      <c r="B1" s="83"/>
      <c r="C1" s="84"/>
      <c r="D1" s="84"/>
      <c r="E1" s="84"/>
      <c r="F1" s="83"/>
      <c r="G1" s="83"/>
      <c r="H1" s="83"/>
      <c r="I1" s="83"/>
      <c r="J1" s="83"/>
      <c r="K1" s="83"/>
      <c r="L1" s="83"/>
      <c r="M1" s="83"/>
      <c r="N1" s="83"/>
      <c r="O1" s="83"/>
      <c r="P1" s="83"/>
      <c r="Q1" s="83"/>
      <c r="R1" s="83"/>
      <c r="S1" s="39"/>
      <c r="T1" s="39"/>
      <c r="U1" s="39"/>
    </row>
    <row r="2" spans="1:21" ht="12.75">
      <c r="A2" s="39"/>
      <c r="B2" s="39"/>
      <c r="C2" s="40"/>
      <c r="D2" s="40"/>
      <c r="E2" s="40"/>
      <c r="F2" s="39"/>
      <c r="G2" s="39"/>
      <c r="H2" s="39"/>
      <c r="I2" s="39"/>
      <c r="J2" s="39"/>
      <c r="K2" s="39"/>
      <c r="L2" s="39"/>
      <c r="M2" s="39"/>
      <c r="N2" s="39"/>
      <c r="O2" s="39"/>
      <c r="P2" s="39"/>
      <c r="Q2" s="39"/>
      <c r="R2" s="39"/>
      <c r="S2" s="39"/>
      <c r="T2" s="39"/>
      <c r="U2" s="39"/>
    </row>
    <row r="3" spans="1:21" ht="12.75">
      <c r="A3" s="39"/>
      <c r="B3" s="39"/>
      <c r="C3" s="40"/>
      <c r="D3" s="40"/>
      <c r="E3" s="40"/>
      <c r="F3" s="39"/>
      <c r="G3" s="39"/>
      <c r="H3" s="39"/>
      <c r="I3" s="39"/>
      <c r="J3" s="39"/>
      <c r="K3" s="39"/>
      <c r="L3" s="39"/>
      <c r="M3" s="39"/>
      <c r="N3" s="39"/>
      <c r="O3" s="39"/>
      <c r="P3" s="39"/>
      <c r="Q3" s="39"/>
      <c r="R3" s="39"/>
      <c r="S3" s="39"/>
      <c r="T3" s="39"/>
      <c r="U3" s="39"/>
    </row>
    <row r="4" spans="1:21" ht="18">
      <c r="A4" s="39"/>
      <c r="B4" s="39"/>
      <c r="C4" s="85" t="s">
        <v>12</v>
      </c>
      <c r="D4" s="40"/>
      <c r="E4" s="40"/>
      <c r="F4" s="39"/>
      <c r="G4" s="39"/>
      <c r="H4" s="39"/>
      <c r="I4" s="39"/>
      <c r="J4" s="39"/>
      <c r="K4" s="39"/>
      <c r="L4" s="39"/>
      <c r="M4" s="39"/>
      <c r="N4" s="39"/>
      <c r="O4" s="39"/>
      <c r="P4" s="39"/>
      <c r="Q4" s="39"/>
      <c r="R4" s="39"/>
      <c r="S4" s="39"/>
      <c r="T4" s="39"/>
      <c r="U4" s="39"/>
    </row>
    <row r="5" spans="1:21" ht="13.5" customHeight="1">
      <c r="A5" s="39"/>
      <c r="B5" s="86"/>
      <c r="C5" s="87" t="s">
        <v>26</v>
      </c>
      <c r="D5" s="40"/>
      <c r="E5" s="86"/>
      <c r="F5" s="39"/>
      <c r="G5" s="39"/>
      <c r="H5" s="39"/>
      <c r="I5" s="39"/>
      <c r="J5" s="39"/>
      <c r="K5" s="39"/>
      <c r="L5" s="39"/>
      <c r="M5" s="39"/>
      <c r="N5" s="39"/>
      <c r="O5" s="39"/>
      <c r="P5" s="39"/>
      <c r="Q5" s="39"/>
      <c r="R5" s="39"/>
      <c r="S5" s="39"/>
      <c r="T5" s="39"/>
      <c r="U5" s="39"/>
    </row>
    <row r="6" spans="1:21" ht="12.75">
      <c r="A6" s="39"/>
      <c r="B6" s="39"/>
      <c r="C6" s="40"/>
      <c r="D6" s="40"/>
      <c r="E6" s="40"/>
      <c r="F6" s="39"/>
      <c r="G6" s="39"/>
      <c r="H6" s="39"/>
      <c r="I6" s="39"/>
      <c r="J6" s="39"/>
      <c r="K6" s="39"/>
      <c r="L6" s="39"/>
      <c r="M6" s="39"/>
      <c r="N6" s="39"/>
      <c r="O6" s="39"/>
      <c r="P6" s="39"/>
      <c r="Q6" s="39"/>
      <c r="R6" s="39"/>
      <c r="S6" s="39"/>
      <c r="T6" s="39"/>
      <c r="U6" s="39"/>
    </row>
    <row r="7" spans="1:21" ht="18">
      <c r="A7" s="39"/>
      <c r="B7" s="85" t="s">
        <v>53</v>
      </c>
      <c r="C7" s="40"/>
      <c r="D7" s="40"/>
      <c r="E7" s="40"/>
      <c r="F7" s="39"/>
      <c r="G7" s="39"/>
      <c r="H7" s="39"/>
      <c r="I7" s="39"/>
      <c r="J7" s="39"/>
      <c r="K7" s="39"/>
      <c r="L7" s="39"/>
      <c r="M7" s="39"/>
      <c r="N7" s="39"/>
      <c r="O7" s="39"/>
      <c r="P7" s="39"/>
      <c r="Q7" s="39"/>
      <c r="R7" s="39"/>
      <c r="S7" s="39"/>
      <c r="T7" s="39"/>
      <c r="U7" s="39"/>
    </row>
    <row r="8" spans="2:9" s="14" customFormat="1" ht="15.75">
      <c r="B8" s="22" t="s">
        <v>39</v>
      </c>
      <c r="C8" s="23"/>
      <c r="D8" s="23"/>
      <c r="E8" s="23"/>
      <c r="F8" s="22"/>
      <c r="G8" s="22"/>
      <c r="H8" s="22"/>
      <c r="I8" s="22"/>
    </row>
    <row r="9" spans="2:5" s="14" customFormat="1" ht="15.75">
      <c r="B9" s="22" t="s">
        <v>40</v>
      </c>
      <c r="C9" s="24"/>
      <c r="D9" s="24"/>
      <c r="E9" s="24"/>
    </row>
    <row r="10" spans="3:5" s="14" customFormat="1" ht="15.75">
      <c r="C10" s="24"/>
      <c r="D10" s="24"/>
      <c r="E10" s="24"/>
    </row>
    <row r="11" spans="2:5" s="14" customFormat="1" ht="15.75">
      <c r="B11" s="25" t="s">
        <v>65</v>
      </c>
      <c r="C11" s="24"/>
      <c r="D11" s="24"/>
      <c r="E11" s="24"/>
    </row>
    <row r="12" spans="2:5" s="14" customFormat="1" ht="13.5" customHeight="1">
      <c r="B12" s="25"/>
      <c r="C12" s="24"/>
      <c r="D12" s="24"/>
      <c r="E12" s="24"/>
    </row>
    <row r="13" spans="2:5" s="22" customFormat="1" ht="15.75">
      <c r="B13" s="25" t="s">
        <v>64</v>
      </c>
      <c r="C13" s="23"/>
      <c r="D13" s="23"/>
      <c r="E13" s="23"/>
    </row>
    <row r="14" spans="2:5" s="22" customFormat="1" ht="15">
      <c r="B14" s="27" t="s">
        <v>38</v>
      </c>
      <c r="C14" s="23"/>
      <c r="D14" s="23"/>
      <c r="E14" s="23"/>
    </row>
    <row r="15" spans="3:9" s="14" customFormat="1" ht="13.5" customHeight="1">
      <c r="C15" s="23"/>
      <c r="D15" s="23"/>
      <c r="E15" s="23"/>
      <c r="F15" s="22"/>
      <c r="G15" s="22"/>
      <c r="H15" s="22"/>
      <c r="I15" s="22"/>
    </row>
    <row r="16" spans="2:9" s="14" customFormat="1" ht="15.75">
      <c r="B16" s="26" t="s">
        <v>66</v>
      </c>
      <c r="C16" s="23"/>
      <c r="D16" s="23"/>
      <c r="E16" s="23"/>
      <c r="F16" s="22"/>
      <c r="G16" s="22"/>
      <c r="H16" s="22"/>
      <c r="I16" s="22"/>
    </row>
    <row r="17" spans="2:5" s="14" customFormat="1" ht="13.5" customHeight="1">
      <c r="B17" s="22"/>
      <c r="C17" s="24"/>
      <c r="D17" s="24"/>
      <c r="E17" s="24"/>
    </row>
    <row r="18" spans="2:5" s="14" customFormat="1" ht="15.75">
      <c r="B18" s="25" t="s">
        <v>63</v>
      </c>
      <c r="C18" s="24"/>
      <c r="D18" s="24"/>
      <c r="E18" s="24"/>
    </row>
    <row r="19" spans="2:5" s="14" customFormat="1" ht="15.75">
      <c r="B19" s="27" t="s">
        <v>74</v>
      </c>
      <c r="C19" s="24"/>
      <c r="D19" s="24"/>
      <c r="E19" s="24"/>
    </row>
    <row r="20" spans="2:9" s="22" customFormat="1" ht="16.5">
      <c r="B20" s="27" t="s">
        <v>48</v>
      </c>
      <c r="C20" s="24"/>
      <c r="D20" s="24"/>
      <c r="E20" s="24"/>
      <c r="F20" s="14"/>
      <c r="G20" s="14"/>
      <c r="H20" s="14"/>
      <c r="I20" s="14"/>
    </row>
    <row r="21" spans="2:9" s="22" customFormat="1" ht="15.75">
      <c r="B21" s="27" t="s">
        <v>47</v>
      </c>
      <c r="C21" s="24"/>
      <c r="D21" s="24"/>
      <c r="E21" s="24"/>
      <c r="F21" s="14"/>
      <c r="G21" s="14"/>
      <c r="H21" s="14"/>
      <c r="I21" s="14"/>
    </row>
    <row r="22" spans="2:9" s="22" customFormat="1" ht="13.5" customHeight="1">
      <c r="B22" s="27"/>
      <c r="C22" s="24"/>
      <c r="D22" s="24"/>
      <c r="E22" s="24"/>
      <c r="F22" s="14"/>
      <c r="G22" s="14"/>
      <c r="H22" s="14"/>
      <c r="I22" s="14"/>
    </row>
    <row r="23" spans="2:9" s="14" customFormat="1" ht="15.75">
      <c r="B23" s="120" t="s">
        <v>75</v>
      </c>
      <c r="C23" s="23"/>
      <c r="D23" s="23"/>
      <c r="E23" s="23"/>
      <c r="F23" s="22"/>
      <c r="G23" s="22"/>
      <c r="H23" s="22"/>
      <c r="I23" s="22"/>
    </row>
    <row r="24" spans="2:5" s="14" customFormat="1" ht="12.75" customHeight="1">
      <c r="B24" s="27" t="s">
        <v>67</v>
      </c>
      <c r="C24" s="24"/>
      <c r="D24" s="24"/>
      <c r="E24" s="24"/>
    </row>
    <row r="25" spans="2:5" s="14" customFormat="1" ht="13.5" customHeight="1">
      <c r="B25" s="25"/>
      <c r="C25" s="24"/>
      <c r="D25" s="24"/>
      <c r="E25" s="24"/>
    </row>
    <row r="26" spans="2:5" s="14" customFormat="1" ht="15.75">
      <c r="B26" s="14" t="s">
        <v>97</v>
      </c>
      <c r="C26" s="24"/>
      <c r="D26" s="24"/>
      <c r="E26" s="24"/>
    </row>
    <row r="27" spans="2:5" s="14" customFormat="1" ht="15.75">
      <c r="B27" s="22" t="s">
        <v>96</v>
      </c>
      <c r="C27" s="24"/>
      <c r="D27" s="24"/>
      <c r="E27" s="24"/>
    </row>
    <row r="28" spans="2:5" s="14" customFormat="1" ht="15.75">
      <c r="B28" s="22" t="s">
        <v>76</v>
      </c>
      <c r="C28" s="24"/>
      <c r="D28" s="24"/>
      <c r="E28" s="24"/>
    </row>
    <row r="29" spans="2:5" s="14" customFormat="1" ht="15.75">
      <c r="B29" s="22" t="s">
        <v>68</v>
      </c>
      <c r="C29" s="24"/>
      <c r="D29" s="24"/>
      <c r="E29" s="24"/>
    </row>
    <row r="30" spans="2:5" s="14" customFormat="1" ht="16.5">
      <c r="B30" s="22" t="s">
        <v>69</v>
      </c>
      <c r="C30" s="24"/>
      <c r="D30" s="24"/>
      <c r="E30" s="24"/>
    </row>
    <row r="31" spans="2:5" s="14" customFormat="1" ht="15.75">
      <c r="B31" s="27" t="s">
        <v>88</v>
      </c>
      <c r="C31" s="24"/>
      <c r="D31" s="24"/>
      <c r="E31" s="24"/>
    </row>
    <row r="32" spans="2:5" s="14" customFormat="1" ht="15.75">
      <c r="B32" s="22" t="s">
        <v>70</v>
      </c>
      <c r="C32" s="24"/>
      <c r="D32" s="24"/>
      <c r="E32" s="24"/>
    </row>
    <row r="33" spans="2:5" s="14" customFormat="1" ht="13.5" customHeight="1">
      <c r="B33" s="22"/>
      <c r="C33" s="24"/>
      <c r="D33" s="24"/>
      <c r="E33" s="24"/>
    </row>
    <row r="34" spans="2:9" s="22" customFormat="1" ht="15.75">
      <c r="B34" s="108" t="s">
        <v>91</v>
      </c>
      <c r="C34" s="24"/>
      <c r="D34" s="24"/>
      <c r="E34" s="24"/>
      <c r="F34" s="14"/>
      <c r="G34" s="14"/>
      <c r="H34" s="14"/>
      <c r="I34" s="14"/>
    </row>
    <row r="35" spans="2:5" s="14" customFormat="1" ht="13.5" customHeight="1">
      <c r="B35" s="22"/>
      <c r="C35" s="24"/>
      <c r="D35" s="24"/>
      <c r="E35" s="24"/>
    </row>
    <row r="36" spans="2:5" s="14" customFormat="1" ht="15.75">
      <c r="B36" s="14" t="s">
        <v>80</v>
      </c>
      <c r="C36" s="24"/>
      <c r="D36" s="24"/>
      <c r="E36" s="24"/>
    </row>
    <row r="37" spans="2:5" s="14" customFormat="1" ht="15.75">
      <c r="B37" s="53" t="s">
        <v>33</v>
      </c>
      <c r="C37" s="52" t="s">
        <v>73</v>
      </c>
      <c r="D37" s="24"/>
      <c r="E37" s="24"/>
    </row>
    <row r="38" spans="3:18" s="14" customFormat="1" ht="15.75">
      <c r="C38" s="52" t="s">
        <v>81</v>
      </c>
      <c r="Q38" s="97"/>
      <c r="R38" s="97"/>
    </row>
    <row r="39" spans="3:18" s="14" customFormat="1" ht="15.75">
      <c r="C39" s="52" t="s">
        <v>78</v>
      </c>
      <c r="Q39" s="97"/>
      <c r="R39" s="97"/>
    </row>
    <row r="40" spans="3:18" s="14" customFormat="1" ht="15.75">
      <c r="C40" s="51" t="s">
        <v>42</v>
      </c>
      <c r="D40" s="24"/>
      <c r="E40" s="24"/>
      <c r="Q40" s="97"/>
      <c r="R40" s="97"/>
    </row>
    <row r="41" spans="3:18" s="14" customFormat="1" ht="15.75">
      <c r="C41" s="95" t="s">
        <v>43</v>
      </c>
      <c r="D41" s="52" t="s">
        <v>50</v>
      </c>
      <c r="E41" s="24"/>
      <c r="Q41" s="97"/>
      <c r="R41" s="97"/>
    </row>
    <row r="42" spans="3:18" s="14" customFormat="1" ht="15.75">
      <c r="C42" s="51"/>
      <c r="D42" s="52" t="s">
        <v>49</v>
      </c>
      <c r="E42" s="24"/>
      <c r="Q42" s="97"/>
      <c r="R42" s="97"/>
    </row>
    <row r="43" spans="3:18" s="14" customFormat="1" ht="15.75">
      <c r="C43" s="95" t="s">
        <v>44</v>
      </c>
      <c r="D43" s="52" t="s">
        <v>51</v>
      </c>
      <c r="E43" s="24"/>
      <c r="Q43" s="97"/>
      <c r="R43" s="97"/>
    </row>
    <row r="44" spans="3:18" s="14" customFormat="1" ht="15.75">
      <c r="C44" s="51"/>
      <c r="D44" s="52" t="s">
        <v>41</v>
      </c>
      <c r="E44" s="24"/>
      <c r="Q44" s="97"/>
      <c r="R44" s="97"/>
    </row>
    <row r="45" spans="3:18" s="14" customFormat="1" ht="15.75">
      <c r="C45" s="51"/>
      <c r="D45" s="52" t="s">
        <v>79</v>
      </c>
      <c r="E45" s="24"/>
      <c r="Q45" s="97"/>
      <c r="R45" s="97"/>
    </row>
    <row r="46" spans="2:18" s="12" customFormat="1" ht="10.5" customHeight="1">
      <c r="B46" s="101" t="s">
        <v>52</v>
      </c>
      <c r="C46" s="102"/>
      <c r="D46" s="103"/>
      <c r="E46" s="104"/>
      <c r="F46" s="105"/>
      <c r="G46" s="105"/>
      <c r="H46" s="105"/>
      <c r="I46" s="105"/>
      <c r="J46" s="101"/>
      <c r="K46" s="101"/>
      <c r="L46" s="101"/>
      <c r="M46" s="101"/>
      <c r="N46" s="101"/>
      <c r="O46" s="101"/>
      <c r="P46" s="101"/>
      <c r="Q46" s="101"/>
      <c r="R46" s="101"/>
    </row>
    <row r="47" spans="2:5" s="12" customFormat="1" ht="18">
      <c r="B47" s="4" t="s">
        <v>18</v>
      </c>
      <c r="C47" s="16"/>
      <c r="D47" s="16"/>
      <c r="E47" s="16"/>
    </row>
    <row r="48" spans="2:5" s="12" customFormat="1" ht="15.75">
      <c r="B48" s="14"/>
      <c r="C48" s="16"/>
      <c r="D48" s="16"/>
      <c r="E48" s="16"/>
    </row>
    <row r="49" spans="2:16" s="12" customFormat="1" ht="12.75" customHeight="1">
      <c r="B49" s="29" t="s">
        <v>27</v>
      </c>
      <c r="C49" s="30"/>
      <c r="D49" s="30"/>
      <c r="E49" s="30"/>
      <c r="F49" s="30"/>
      <c r="G49" s="30"/>
      <c r="H49" s="30"/>
      <c r="I49" s="30"/>
      <c r="J49" s="30"/>
      <c r="K49" s="30"/>
      <c r="L49" s="30"/>
      <c r="M49" s="30"/>
      <c r="N49" s="30"/>
      <c r="O49" s="30"/>
      <c r="P49" s="30"/>
    </row>
    <row r="50" spans="2:16" s="12" customFormat="1" ht="15.75">
      <c r="B50" s="22"/>
      <c r="C50" s="24"/>
      <c r="D50" s="24"/>
      <c r="E50" s="24"/>
      <c r="F50" s="14"/>
      <c r="G50" s="14"/>
      <c r="H50" s="14"/>
      <c r="I50" s="14"/>
      <c r="J50" s="14"/>
      <c r="K50" s="14"/>
      <c r="L50" s="14"/>
      <c r="M50" s="14"/>
      <c r="N50" s="14"/>
      <c r="O50" s="14"/>
      <c r="P50" s="14"/>
    </row>
    <row r="51" spans="2:16" s="12" customFormat="1" ht="15.75">
      <c r="B51" s="31" t="s">
        <v>6</v>
      </c>
      <c r="C51" s="31"/>
      <c r="D51" s="31"/>
      <c r="E51" s="31"/>
      <c r="F51" s="31"/>
      <c r="G51" s="31"/>
      <c r="H51" s="31"/>
      <c r="I51" s="31"/>
      <c r="J51" s="31"/>
      <c r="K51" s="31"/>
      <c r="L51" s="31"/>
      <c r="M51" s="31"/>
      <c r="N51" s="31"/>
      <c r="O51" s="31"/>
      <c r="P51" s="14"/>
    </row>
    <row r="52" spans="2:16" ht="15.75">
      <c r="B52" s="32"/>
      <c r="C52" s="24"/>
      <c r="D52" s="24"/>
      <c r="E52" s="14"/>
      <c r="F52" s="14"/>
      <c r="G52" s="22"/>
      <c r="H52" s="22"/>
      <c r="I52" s="14"/>
      <c r="J52" s="22"/>
      <c r="K52" s="22"/>
      <c r="L52" s="122"/>
      <c r="M52" s="22"/>
      <c r="N52" s="22"/>
      <c r="O52" s="22"/>
      <c r="P52" s="22"/>
    </row>
    <row r="53" spans="2:16" s="9" customFormat="1" ht="15.75">
      <c r="B53" s="33"/>
      <c r="C53" s="34"/>
      <c r="D53" s="34"/>
      <c r="E53" s="35"/>
      <c r="F53" s="35"/>
      <c r="G53" s="36"/>
      <c r="H53" s="36"/>
      <c r="I53" s="35"/>
      <c r="J53" s="36"/>
      <c r="K53" s="36"/>
      <c r="L53" s="36"/>
      <c r="M53" s="36"/>
      <c r="N53" s="36"/>
      <c r="O53" s="36"/>
      <c r="P53" s="36"/>
    </row>
    <row r="54" spans="2:17" s="17" customFormat="1" ht="15">
      <c r="B54" s="31" t="s">
        <v>92</v>
      </c>
      <c r="C54" s="31"/>
      <c r="D54" s="31"/>
      <c r="E54" s="31"/>
      <c r="F54" s="31"/>
      <c r="G54" s="31"/>
      <c r="H54" s="31"/>
      <c r="I54" s="31"/>
      <c r="J54" s="31"/>
      <c r="K54" s="31"/>
      <c r="L54" s="31"/>
      <c r="M54" s="31"/>
      <c r="N54" s="31"/>
      <c r="O54" s="31"/>
      <c r="P54" s="31"/>
      <c r="Q54" s="20"/>
    </row>
    <row r="55" spans="2:16" s="18" customFormat="1" ht="15.75">
      <c r="B55" s="37"/>
      <c r="C55" s="34"/>
      <c r="D55" s="36"/>
      <c r="E55" s="36"/>
      <c r="F55" s="36"/>
      <c r="G55" s="36"/>
      <c r="H55" s="36"/>
      <c r="I55" s="36"/>
      <c r="J55" s="38"/>
      <c r="K55" s="38"/>
      <c r="L55" s="38"/>
      <c r="M55" s="38"/>
      <c r="N55" s="38"/>
      <c r="O55" s="38"/>
      <c r="P55" s="38"/>
    </row>
    <row r="56" spans="2:5" s="17" customFormat="1" ht="12.75">
      <c r="B56" s="3"/>
      <c r="C56" s="13"/>
      <c r="D56" s="13"/>
      <c r="E56" s="13"/>
    </row>
    <row r="57" spans="2:18" s="123" customFormat="1" ht="15.75" customHeight="1">
      <c r="B57" s="148" t="s">
        <v>25</v>
      </c>
      <c r="C57" s="148"/>
      <c r="D57" s="148"/>
      <c r="E57" s="148"/>
      <c r="F57" s="148"/>
      <c r="G57" s="148"/>
      <c r="H57" s="148"/>
      <c r="I57" s="148"/>
      <c r="J57" s="148"/>
      <c r="K57" s="148"/>
      <c r="L57" s="148"/>
      <c r="M57" s="148"/>
      <c r="N57" s="148"/>
      <c r="O57" s="148"/>
      <c r="P57" s="148"/>
      <c r="Q57" s="148"/>
      <c r="R57" s="148"/>
    </row>
    <row r="58" spans="2:16" s="17" customFormat="1" ht="13.5" thickBot="1">
      <c r="B58" s="19"/>
      <c r="C58" s="19"/>
      <c r="D58" s="19"/>
      <c r="E58" s="19"/>
      <c r="F58" s="19"/>
      <c r="G58" s="19"/>
      <c r="H58" s="19"/>
      <c r="I58" s="19"/>
      <c r="J58" s="19"/>
      <c r="K58" s="19"/>
      <c r="L58" s="19"/>
      <c r="M58" s="19"/>
      <c r="N58" s="19"/>
      <c r="O58" s="19"/>
      <c r="P58" s="19"/>
    </row>
    <row r="59" spans="2:18" ht="15">
      <c r="B59" s="130" t="s">
        <v>24</v>
      </c>
      <c r="C59" s="130"/>
      <c r="D59" s="130"/>
      <c r="E59" s="130"/>
      <c r="F59" s="130"/>
      <c r="G59" s="130"/>
      <c r="H59" s="130"/>
      <c r="I59" s="130"/>
      <c r="J59" s="130"/>
      <c r="K59" s="130"/>
      <c r="L59" s="130"/>
      <c r="M59" s="130"/>
      <c r="N59" s="130"/>
      <c r="O59" s="130"/>
      <c r="P59" s="130"/>
      <c r="Q59" s="130"/>
      <c r="R59" s="130"/>
    </row>
    <row r="60" spans="2:18" ht="15">
      <c r="B60" s="48" t="s">
        <v>32</v>
      </c>
      <c r="C60" s="49"/>
      <c r="D60" s="49"/>
      <c r="E60" s="49"/>
      <c r="F60" s="49"/>
      <c r="G60" s="49"/>
      <c r="H60" s="49"/>
      <c r="I60" s="49"/>
      <c r="J60" s="49"/>
      <c r="K60" s="49"/>
      <c r="L60" s="49"/>
      <c r="M60" s="49"/>
      <c r="N60" s="49"/>
      <c r="O60" s="49"/>
      <c r="P60" s="49"/>
      <c r="Q60" s="49"/>
      <c r="R60" s="50" t="s">
        <v>109</v>
      </c>
    </row>
  </sheetData>
  <sheetProtection sheet="1" selectLockedCells="1"/>
  <mergeCells count="2">
    <mergeCell ref="B57:R57"/>
    <mergeCell ref="B59:R59"/>
  </mergeCells>
  <printOptions/>
  <pageMargins left="0.95" right="0.7" top="0.75" bottom="0.75" header="0.3" footer="0.3"/>
  <pageSetup horizontalDpi="600" verticalDpi="600" orientation="landscape"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SynQor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Landino</dc:creator>
  <cp:keywords/>
  <dc:description/>
  <cp:lastModifiedBy>Art Kimmel</cp:lastModifiedBy>
  <cp:lastPrinted>2017-08-31T16:05:27Z</cp:lastPrinted>
  <dcterms:created xsi:type="dcterms:W3CDTF">2011-11-17T15:36:03Z</dcterms:created>
  <dcterms:modified xsi:type="dcterms:W3CDTF">2017-10-04T14:08:16Z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